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原始版" sheetId="1" r:id="rId1"/>
    <sheet name="整理版" sheetId="2" state="hidden" r:id="rId2"/>
    <sheet name="Sheet1" sheetId="3" state="hidden" r:id="rId3"/>
    <sheet name="Sheet2" sheetId="4" state="hidden" r:id="rId4"/>
    <sheet name="营业执照" sheetId="5" state="hidden" r:id="rId5"/>
    <sheet name="授权委托书" sheetId="6" state="hidden" r:id="rId6"/>
    <sheet name="安全评价报告书" sheetId="7" state="hidden" r:id="rId7"/>
    <sheet name="安全评价报告书 (2)" sheetId="8" state="hidden" r:id="rId8"/>
    <sheet name="整理版 (2)" sheetId="9" state="hidden" r:id="rId9"/>
  </sheets>
  <definedNames>
    <definedName name="_xlnm.Print_Area" localSheetId="0">#N/A</definedName>
    <definedName name="_xlnm.Print_Area" localSheetId="1">#N/A</definedName>
    <definedName name="_xlnm.Print_Area" localSheetId="8">#N/A</definedName>
  </definedNames>
  <calcPr fullCalcOnLoad="1"/>
</workbook>
</file>

<file path=xl/comments8.xml><?xml version="1.0" encoding="utf-8"?>
<comments xmlns="http://schemas.openxmlformats.org/spreadsheetml/2006/main">
  <authors>
    <author>wu_junyan</author>
  </authors>
  <commentList>
    <comment ref="AE18" authorId="0">
      <text>
        <r>
          <rPr>
            <sz val="9"/>
            <rFont val="宋体"/>
            <family val="0"/>
          </rPr>
          <t>深圳市安多福消毒高科技股份有限公司</t>
        </r>
      </text>
    </comment>
  </commentList>
</comments>
</file>

<file path=xl/comments9.xml><?xml version="1.0" encoding="utf-8"?>
<comments xmlns="http://schemas.openxmlformats.org/spreadsheetml/2006/main">
  <authors>
    <author>wu_junyan</author>
  </authors>
  <commentList>
    <comment ref="N47" authorId="0">
      <text>
        <r>
          <rPr>
            <b/>
            <sz val="9"/>
            <rFont val="宋体"/>
            <family val="0"/>
          </rPr>
          <t>wu_junyan:</t>
        </r>
        <r>
          <rPr>
            <sz val="9"/>
            <rFont val="宋体"/>
            <family val="0"/>
          </rPr>
          <t xml:space="preserve">
内蒙古利康生物高科技：2018年2月23日至2022年2月22日
山东大明消毒科技：2018年9月16日至2022年9月15日
山东佳洁净水处理科技：
2017年2月20日至2020年8月7日（变更）</t>
        </r>
      </text>
    </comment>
  </commentList>
</comments>
</file>

<file path=xl/sharedStrings.xml><?xml version="1.0" encoding="utf-8"?>
<sst xmlns="http://schemas.openxmlformats.org/spreadsheetml/2006/main" count="1323" uniqueCount="282">
  <si>
    <t>附件3.常用消毒剂目录</t>
  </si>
  <si>
    <t>序号</t>
  </si>
  <si>
    <t>名称</t>
  </si>
  <si>
    <t>商品名</t>
  </si>
  <si>
    <t>规格</t>
  </si>
  <si>
    <t>单位</t>
  </si>
  <si>
    <t>产地</t>
  </si>
  <si>
    <t>备注</t>
  </si>
  <si>
    <t>安尔碘皮肤消毒剂。</t>
  </si>
  <si>
    <t>安尔碘皮肤消毒剂</t>
  </si>
  <si>
    <t>500ml/瓶</t>
  </si>
  <si>
    <t>瓶</t>
  </si>
  <si>
    <t>上海利康消毒高科技有限公司</t>
  </si>
  <si>
    <t>安尔碘消毒剂(II型)。</t>
  </si>
  <si>
    <t>安尔碘消毒剂（II型）</t>
  </si>
  <si>
    <t>60ml</t>
  </si>
  <si>
    <t>安尔碘III型皮肤消毒液。</t>
  </si>
  <si>
    <t>安尔碘III型皮肤消毒液</t>
  </si>
  <si>
    <t>60ml/瓶</t>
  </si>
  <si>
    <t>洁芙柔免洗手消毒凝胶。</t>
  </si>
  <si>
    <t>洁芙柔免洗手消毒凝胶</t>
  </si>
  <si>
    <t>洁肤柔免洗手消毒凝胶。</t>
  </si>
  <si>
    <t>洁肤柔免洗手消毒凝胶</t>
  </si>
  <si>
    <t>1L/瓶</t>
  </si>
  <si>
    <t>戊二醛消毒液。</t>
  </si>
  <si>
    <t>戊二醛消毒液</t>
  </si>
  <si>
    <t>2.5L</t>
  </si>
  <si>
    <t>安尔碘皮肤黏膜冲洗消毒液。</t>
  </si>
  <si>
    <t>安尔碘皮肤黏膜冲洗消毒液</t>
  </si>
  <si>
    <t>236ml/瓶</t>
  </si>
  <si>
    <t>维康士过氧乙酸消毒液</t>
  </si>
  <si>
    <r>
      <t>500g/</t>
    </r>
    <r>
      <rPr>
        <sz val="11"/>
        <rFont val="宋体"/>
        <family val="0"/>
      </rPr>
      <t>瓶</t>
    </r>
  </si>
  <si>
    <t>广州市君禾实业有限公司</t>
  </si>
  <si>
    <t>免洗手消毒液。</t>
  </si>
  <si>
    <t>免洗手消毒液</t>
  </si>
  <si>
    <t>300ml/瓶</t>
  </si>
  <si>
    <t>3M中国有限公司</t>
  </si>
  <si>
    <t>皮肤清洗液。</t>
  </si>
  <si>
    <t>皮肤清洗液</t>
  </si>
  <si>
    <t>免洗外科手消毒液。</t>
  </si>
  <si>
    <t>免洗外科手消毒液</t>
  </si>
  <si>
    <t>海格速利II型含氯消毒片。</t>
  </si>
  <si>
    <t>海格速利II型含氯消毒片</t>
  </si>
  <si>
    <t>1.6g*100片/瓶</t>
  </si>
  <si>
    <t>山东佳洁净水处理科技有限公司</t>
  </si>
  <si>
    <t>邻苯二甲醛消毒液。</t>
  </si>
  <si>
    <t>邻苯二甲醛消毒液</t>
  </si>
  <si>
    <t>3.78L/瓶</t>
  </si>
  <si>
    <t>福迪威医疗器械（上海）有限公司/强生（上海）医疗器械有限公司</t>
  </si>
  <si>
    <t>乙醇消毒液75%。</t>
  </si>
  <si>
    <t>乙醇消毒液75%</t>
  </si>
  <si>
    <t>广宁县顺宁葡萄糖药业有限公司</t>
  </si>
  <si>
    <t>乙醇95%。</t>
  </si>
  <si>
    <t>乙醇95%</t>
  </si>
  <si>
    <t>消毒剂目录</t>
  </si>
  <si>
    <t>编码</t>
  </si>
  <si>
    <t>内容</t>
  </si>
  <si>
    <t>更新情况</t>
  </si>
  <si>
    <t>【营业执照】二级供应商：广州劢聚珂医疗器械有限公司</t>
  </si>
  <si>
    <t>【营业执照】一级供应商：广州市联建消毒剂有限公司</t>
  </si>
  <si>
    <t>【营业执照】厂家：上海利康消毒高科技有限公司</t>
  </si>
  <si>
    <t>【授权委托书】二级供货商：广州劢聚珂医疗器械有限公司</t>
  </si>
  <si>
    <t>【授权委托书】一级供货商：广州市联建消毒剂有限公司</t>
  </si>
  <si>
    <t>【个人授权书】二级供货商：广州劢聚珂医疗器械有限公司</t>
  </si>
  <si>
    <t>【国产产品生产企业卫生许可证】上海利康消毒高科技有限公司</t>
  </si>
  <si>
    <t>【安全评价报告书】安尔碘皮肤消毒剂</t>
  </si>
  <si>
    <t>【安全评价报告书】安尔碘II型皮肤消毒剂</t>
  </si>
  <si>
    <t>【安全评价报告书】安尔碘III型皮肤消毒液</t>
  </si>
  <si>
    <t>【产生泡沫的说明】安尔碘III型皮肤消毒液</t>
  </si>
  <si>
    <t>小规格免洗手消毒凝胶申请</t>
  </si>
  <si>
    <t>【安全评价报告书】洁芙柔免洗手消毒凝胶</t>
  </si>
  <si>
    <t>【安全评价报告书】立能牌戊二醛消毒液</t>
  </si>
  <si>
    <t>【安全评价报告书】安尔碘皮肤黏膜冲洗消毒液</t>
  </si>
  <si>
    <t>【安全评价报告书】点而康喷雾消毒剂</t>
  </si>
  <si>
    <t>【安全评价报告书】葡泰牌2%葡萄糖酸氯已定醇皮肤消毒液</t>
  </si>
  <si>
    <t>【安全评价报告书】葡泰牌2%葡萄糖洗必泰皮肤消毒液</t>
  </si>
  <si>
    <t>关于新增配送供应商的通知</t>
  </si>
  <si>
    <t>【营业执照】二级供应商：广州市石在贸易有限公司</t>
  </si>
  <si>
    <t>【营业执照】厂家：南昌利康药械实业有限公司</t>
  </si>
  <si>
    <t>【授权委托书】一级供应商：上海中优医药高科技股份有限公司广州分公司</t>
  </si>
  <si>
    <t>第二类医疗器械经营备案凭证（广州市联健消毒剂有限公司）</t>
  </si>
  <si>
    <t>【授权书】二级供货商：广州市石在贸易有限公司</t>
  </si>
  <si>
    <t>【个人授权书】二级供货商：广州市石在贸易有限公司</t>
  </si>
  <si>
    <t>营业执照</t>
  </si>
  <si>
    <t>授权委托书</t>
  </si>
  <si>
    <t>卫生许可证</t>
  </si>
  <si>
    <t>营业期限</t>
  </si>
  <si>
    <t>授权有效期</t>
  </si>
  <si>
    <t>授权人</t>
  </si>
  <si>
    <t>有效期限</t>
  </si>
  <si>
    <t>广州劢聚珂医疗器械有限公司</t>
  </si>
  <si>
    <r>
      <t>2012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日至长期</t>
    </r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</si>
  <si>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日至</t>
    </r>
    <r>
      <rPr>
        <sz val="10"/>
        <rFont val="Arial"/>
        <family val="2"/>
      </rP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>日</t>
    </r>
  </si>
  <si>
    <t>石臻瑜</t>
  </si>
  <si>
    <t>广州市联建消毒剂有限公司</t>
  </si>
  <si>
    <r>
      <t>2003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>日至长期</t>
    </r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</si>
  <si>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日至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</t>
    </r>
  </si>
  <si>
    <t>上海利康医药</t>
  </si>
  <si>
    <r>
      <t>1988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日至</t>
    </r>
    <r>
      <rPr>
        <sz val="10"/>
        <rFont val="Arial"/>
        <family val="2"/>
      </rPr>
      <t>2025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</si>
  <si>
    <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日至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</t>
    </r>
  </si>
  <si>
    <t>【营业执照】</t>
  </si>
  <si>
    <t>一级供应商：广州劢聚珂医疗器械有限公司</t>
  </si>
  <si>
    <t>公司名称</t>
  </si>
  <si>
    <t>统一社会信用代码</t>
  </si>
  <si>
    <t>法定代表人</t>
  </si>
  <si>
    <t>注册资本（单位：万）</t>
  </si>
  <si>
    <t>二级供应商：广州劢聚珂医疗器械有限公司</t>
  </si>
  <si>
    <t>914401130565843598</t>
  </si>
  <si>
    <t>黄河旋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</si>
  <si>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日至长期</t>
    </r>
  </si>
  <si>
    <t>一级供应商：广州市联建消毒剂有限公司</t>
  </si>
  <si>
    <t>914401137534685487</t>
  </si>
  <si>
    <t>石治燕</t>
  </si>
  <si>
    <t>厂家：上海利康消毒高科技有限公司</t>
  </si>
  <si>
    <t>91310114133260244X</t>
  </si>
  <si>
    <t>孙文胜</t>
  </si>
  <si>
    <t>二级供应商：广州市石在贸易有限公司</t>
  </si>
  <si>
    <t>91440101MA5APY987A</t>
  </si>
  <si>
    <t>石志萍</t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</si>
  <si>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>日至长期</t>
    </r>
  </si>
  <si>
    <t>委托有效期</t>
  </si>
  <si>
    <t>委托人</t>
  </si>
  <si>
    <t>委托人电话</t>
  </si>
  <si>
    <t>是否有身份复印件</t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</si>
  <si>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日至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</t>
    </r>
  </si>
  <si>
    <t>√</t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</si>
  <si>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日至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>日</t>
    </r>
  </si>
  <si>
    <t>唐拓</t>
  </si>
  <si>
    <t>一级供应商：上海中优医药高科技股份有限公司广州分公司</t>
  </si>
  <si>
    <t>陈劲峰</t>
  </si>
  <si>
    <t>产品信息</t>
  </si>
  <si>
    <t>国产产品生产企业卫生许可证</t>
  </si>
  <si>
    <t>安全评价报告书</t>
  </si>
  <si>
    <t>供应单位</t>
  </si>
  <si>
    <t>价格</t>
  </si>
  <si>
    <t>许可证号</t>
  </si>
  <si>
    <t>生产项目</t>
  </si>
  <si>
    <t>颁发时间</t>
  </si>
  <si>
    <t>有效时间</t>
  </si>
  <si>
    <t>到期提醒</t>
  </si>
  <si>
    <t>封面</t>
  </si>
  <si>
    <t>备案登记表</t>
  </si>
  <si>
    <t>标签</t>
  </si>
  <si>
    <t>说明书</t>
  </si>
  <si>
    <t>检验报告书</t>
  </si>
  <si>
    <t>产品网页打印信息</t>
  </si>
  <si>
    <t>产品的彩页</t>
  </si>
  <si>
    <t>02620</t>
  </si>
  <si>
    <t>500ml</t>
  </si>
  <si>
    <t>泸卫消证字（2003）第0001号</t>
  </si>
  <si>
    <t>消毒剂、消毒器械、卫生用品</t>
  </si>
  <si>
    <t>05247</t>
  </si>
  <si>
    <t>02582</t>
  </si>
  <si>
    <t>02580</t>
  </si>
  <si>
    <t>06359</t>
  </si>
  <si>
    <t>236ml</t>
  </si>
  <si>
    <t>05412</t>
  </si>
  <si>
    <t>05500</t>
  </si>
  <si>
    <t>1L</t>
  </si>
  <si>
    <t>05071</t>
  </si>
  <si>
    <t>05355</t>
  </si>
  <si>
    <t>05260</t>
  </si>
  <si>
    <t>点而康喷雾消毒剂。</t>
  </si>
  <si>
    <t>点而康喷雾消毒剂</t>
  </si>
  <si>
    <t>05554</t>
  </si>
  <si>
    <t>葡泰牌2%葡萄糖酸氯已定醇皮肤消毒液。</t>
  </si>
  <si>
    <t>葡泰牌2%葡萄糖酸氯已定醇皮肤消毒液</t>
  </si>
  <si>
    <t>葡泰牌2%葡萄糖洗必泰皮肤消毒液</t>
  </si>
  <si>
    <t>65ml</t>
  </si>
  <si>
    <t>05827</t>
  </si>
  <si>
    <t>乙醇消毒液(劲峰）。</t>
  </si>
  <si>
    <t>乙醇消毒液(劲峰）</t>
  </si>
  <si>
    <t>75% 250ml</t>
  </si>
  <si>
    <t>其他</t>
  </si>
  <si>
    <r>
      <t>赣卫消证字（</t>
    </r>
    <r>
      <rPr>
        <sz val="9"/>
        <rFont val="Arial"/>
        <family val="2"/>
      </rPr>
      <t>2016</t>
    </r>
    <r>
      <rPr>
        <sz val="9"/>
        <rFont val="宋体"/>
        <family val="0"/>
      </rPr>
      <t>）第</t>
    </r>
    <r>
      <rPr>
        <sz val="9"/>
        <rFont val="Arial"/>
        <family val="2"/>
      </rPr>
      <t>0058</t>
    </r>
    <r>
      <rPr>
        <sz val="9"/>
        <rFont val="宋体"/>
        <family val="0"/>
      </rPr>
      <t>号</t>
    </r>
  </si>
  <si>
    <t>消毒剂</t>
  </si>
  <si>
    <t>03450</t>
  </si>
  <si>
    <t>爱尔施牌含氯消毒片。</t>
  </si>
  <si>
    <t>爱尔施牌含氯消毒片</t>
  </si>
  <si>
    <t>500mg*100片</t>
  </si>
  <si>
    <t>广州市石在贸易有限公司</t>
  </si>
  <si>
    <t>06360</t>
  </si>
  <si>
    <t>绿莎新爱尔施牌消毒片。</t>
  </si>
  <si>
    <t>绿莎新爱尔施牌消毒片</t>
  </si>
  <si>
    <t>100片</t>
  </si>
  <si>
    <t>05572</t>
  </si>
  <si>
    <t>300ml</t>
  </si>
  <si>
    <t>广州市泽华有限公司</t>
  </si>
  <si>
    <t>05718</t>
  </si>
  <si>
    <t>05717</t>
  </si>
  <si>
    <t>05577</t>
  </si>
  <si>
    <t>1.6g*100片</t>
  </si>
  <si>
    <t>广州国盈医药有限公司</t>
  </si>
  <si>
    <t>山东佳洁净水</t>
  </si>
  <si>
    <t>05587</t>
  </si>
  <si>
    <t>3.78L</t>
  </si>
  <si>
    <t>广州琪生医疗器械有限公司</t>
  </si>
  <si>
    <t>上海强生</t>
  </si>
  <si>
    <t>05797</t>
  </si>
  <si>
    <t>乙醇75%。</t>
  </si>
  <si>
    <t>乙醇75%</t>
  </si>
  <si>
    <t>广州采芝林药业有限公司</t>
  </si>
  <si>
    <t>广宁顺糖</t>
  </si>
  <si>
    <t>06055</t>
  </si>
  <si>
    <t>05798</t>
  </si>
  <si>
    <t>05422</t>
  </si>
  <si>
    <t>过氧乙酸消毒液。</t>
  </si>
  <si>
    <t>过氧乙酸消毒液</t>
  </si>
  <si>
    <t>100g</t>
  </si>
  <si>
    <t>广州广辉建医疗科技有限公司</t>
  </si>
  <si>
    <t>供应商2 验证资料</t>
  </si>
  <si>
    <t>供应商1 验证资料</t>
  </si>
  <si>
    <t>生产厂家验证资料</t>
  </si>
  <si>
    <t>个人授权书</t>
  </si>
  <si>
    <t>注册资本（万）</t>
  </si>
  <si>
    <t>委托时间</t>
  </si>
  <si>
    <t>授权时间</t>
  </si>
  <si>
    <t>生产厂家</t>
  </si>
  <si>
    <t>长期</t>
  </si>
  <si>
    <t>914401016186586564</t>
  </si>
  <si>
    <t>钟渭</t>
  </si>
  <si>
    <t>乐未梅</t>
  </si>
  <si>
    <t>上海西西艾尔启东日用化学品有限公司</t>
  </si>
  <si>
    <t>91320681323949042X</t>
  </si>
  <si>
    <t>李青</t>
  </si>
  <si>
    <r>
      <t>苏卫消证字（</t>
    </r>
    <r>
      <rPr>
        <sz val="9"/>
        <rFont val="Arial"/>
        <family val="2"/>
      </rPr>
      <t>2019</t>
    </r>
    <r>
      <rPr>
        <sz val="9"/>
        <rFont val="宋体"/>
        <family val="0"/>
      </rPr>
      <t>）第</t>
    </r>
    <r>
      <rPr>
        <sz val="9"/>
        <rFont val="Arial"/>
        <family val="2"/>
      </rPr>
      <t>3206-0003</t>
    </r>
  </si>
  <si>
    <t>消毒剂、卫生用品</t>
  </si>
  <si>
    <t>91440101190654303X</t>
  </si>
  <si>
    <t>李晓东</t>
  </si>
  <si>
    <t>何尧舜</t>
  </si>
  <si>
    <t>深圳市多福消毒高科技股份有限公司</t>
  </si>
  <si>
    <t>91440300279315690A</t>
  </si>
  <si>
    <t>吴岗</t>
  </si>
  <si>
    <t>无</t>
  </si>
  <si>
    <t>913715246619959579</t>
  </si>
  <si>
    <t>张怀伟</t>
  </si>
  <si>
    <t>（鲁）卫消证字（2008）第0043号</t>
  </si>
  <si>
    <t>粉剂消毒剂、片剂消毒剂</t>
  </si>
  <si>
    <t>类别</t>
  </si>
  <si>
    <t>二级供应商</t>
  </si>
  <si>
    <r>
      <t>2020</t>
    </r>
    <r>
      <rPr>
        <sz val="9"/>
        <rFont val="宋体"/>
        <family val="0"/>
      </rPr>
      <t>年</t>
    </r>
    <r>
      <rPr>
        <sz val="9"/>
        <rFont val="Arial"/>
        <family val="2"/>
      </rPr>
      <t>11</t>
    </r>
    <r>
      <rPr>
        <sz val="9"/>
        <rFont val="宋体"/>
        <family val="0"/>
      </rPr>
      <t>月</t>
    </r>
    <r>
      <rPr>
        <sz val="9"/>
        <rFont val="Arial"/>
        <family val="2"/>
      </rPr>
      <t>16</t>
    </r>
    <r>
      <rPr>
        <sz val="9"/>
        <rFont val="宋体"/>
        <family val="0"/>
      </rPr>
      <t>日至长期</t>
    </r>
  </si>
  <si>
    <t>一级供应商</t>
  </si>
  <si>
    <r>
      <t>2003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</t>
    </r>
    <r>
      <rPr>
        <sz val="9"/>
        <rFont val="Arial"/>
        <family val="2"/>
      </rPr>
      <t>3</t>
    </r>
    <r>
      <rPr>
        <sz val="9"/>
        <rFont val="宋体"/>
        <family val="0"/>
      </rPr>
      <t>日至长期</t>
    </r>
  </si>
  <si>
    <t>厂家</t>
  </si>
  <si>
    <r>
      <t>1988</t>
    </r>
    <r>
      <rPr>
        <sz val="9"/>
        <rFont val="宋体"/>
        <family val="0"/>
      </rPr>
      <t>年</t>
    </r>
    <r>
      <rPr>
        <sz val="9"/>
        <rFont val="Arial"/>
        <family val="2"/>
      </rPr>
      <t>7</t>
    </r>
    <r>
      <rPr>
        <sz val="9"/>
        <rFont val="宋体"/>
        <family val="0"/>
      </rPr>
      <t>月</t>
    </r>
    <r>
      <rPr>
        <sz val="9"/>
        <rFont val="Arial"/>
        <family val="2"/>
      </rPr>
      <t>5</t>
    </r>
    <r>
      <rPr>
        <sz val="9"/>
        <rFont val="宋体"/>
        <family val="0"/>
      </rPr>
      <t>日至</t>
    </r>
    <r>
      <rPr>
        <sz val="9"/>
        <rFont val="Arial"/>
        <family val="2"/>
      </rPr>
      <t>2025</t>
    </r>
    <r>
      <rPr>
        <sz val="9"/>
        <rFont val="宋体"/>
        <family val="0"/>
      </rPr>
      <t>年</t>
    </r>
    <r>
      <rPr>
        <sz val="9"/>
        <rFont val="Arial"/>
        <family val="2"/>
      </rPr>
      <t>7</t>
    </r>
    <r>
      <rPr>
        <sz val="9"/>
        <rFont val="宋体"/>
        <family val="0"/>
      </rPr>
      <t>月</t>
    </r>
    <r>
      <rPr>
        <sz val="9"/>
        <rFont val="Arial"/>
        <family val="2"/>
      </rPr>
      <t>20</t>
    </r>
    <r>
      <rPr>
        <sz val="9"/>
        <rFont val="宋体"/>
        <family val="0"/>
      </rPr>
      <t>日</t>
    </r>
  </si>
  <si>
    <t>【授权委托书】</t>
  </si>
  <si>
    <t>委托公司名称</t>
  </si>
  <si>
    <t>授权委托公司名称</t>
  </si>
  <si>
    <t>二级供货商</t>
  </si>
  <si>
    <t>2019年1月1日至2019年12月31日</t>
  </si>
  <si>
    <t>一级供货商</t>
  </si>
  <si>
    <t>2019年1月1日至2021年12月31日</t>
  </si>
  <si>
    <t>【个人授权书】</t>
  </si>
  <si>
    <r>
      <t>2019年</t>
    </r>
    <r>
      <rPr>
        <sz val="9"/>
        <rFont val="Arial"/>
        <family val="2"/>
      </rPr>
      <t>1</t>
    </r>
    <r>
      <rPr>
        <sz val="9"/>
        <rFont val="宋体"/>
        <family val="0"/>
      </rPr>
      <t>月</t>
    </r>
    <r>
      <rPr>
        <sz val="9"/>
        <rFont val="Arial"/>
        <family val="2"/>
      </rPr>
      <t>1</t>
    </r>
    <r>
      <rPr>
        <sz val="9"/>
        <rFont val="宋体"/>
        <family val="0"/>
      </rPr>
      <t>日至</t>
    </r>
    <r>
      <rPr>
        <sz val="9"/>
        <rFont val="Arial"/>
        <family val="2"/>
      </rPr>
      <t>2020</t>
    </r>
    <r>
      <rPr>
        <sz val="9"/>
        <rFont val="宋体"/>
        <family val="0"/>
      </rPr>
      <t>年</t>
    </r>
    <r>
      <rPr>
        <sz val="9"/>
        <rFont val="Arial"/>
        <family val="2"/>
      </rPr>
      <t>12</t>
    </r>
    <r>
      <rPr>
        <sz val="9"/>
        <rFont val="宋体"/>
        <family val="0"/>
      </rPr>
      <t>月</t>
    </r>
    <r>
      <rPr>
        <sz val="9"/>
        <rFont val="Arial"/>
        <family val="2"/>
      </rPr>
      <t>30</t>
    </r>
    <r>
      <rPr>
        <sz val="9"/>
        <rFont val="宋体"/>
        <family val="0"/>
      </rPr>
      <t>日</t>
    </r>
  </si>
  <si>
    <t>【国产产品生产企业卫生许可证】</t>
  </si>
  <si>
    <r>
      <t>2017</t>
    </r>
    <r>
      <rPr>
        <sz val="9"/>
        <rFont val="宋体"/>
        <family val="0"/>
      </rPr>
      <t>年</t>
    </r>
    <r>
      <rPr>
        <sz val="9"/>
        <rFont val="Arial"/>
        <family val="2"/>
      </rPr>
      <t>5</t>
    </r>
    <r>
      <rPr>
        <sz val="9"/>
        <rFont val="宋体"/>
        <family val="0"/>
      </rPr>
      <t>月</t>
    </r>
    <r>
      <rPr>
        <sz val="9"/>
        <rFont val="Arial"/>
        <family val="2"/>
      </rPr>
      <t>7</t>
    </r>
    <r>
      <rPr>
        <sz val="9"/>
        <rFont val="宋体"/>
        <family val="0"/>
      </rPr>
      <t>日至</t>
    </r>
    <r>
      <rPr>
        <sz val="9"/>
        <rFont val="Arial"/>
        <family val="2"/>
      </rPr>
      <t>2021</t>
    </r>
    <r>
      <rPr>
        <sz val="9"/>
        <rFont val="宋体"/>
        <family val="0"/>
      </rPr>
      <t>年</t>
    </r>
    <r>
      <rPr>
        <sz val="9"/>
        <rFont val="Arial"/>
        <family val="2"/>
      </rPr>
      <t>5</t>
    </r>
    <r>
      <rPr>
        <sz val="9"/>
        <rFont val="宋体"/>
        <family val="0"/>
      </rPr>
      <t>月</t>
    </r>
    <r>
      <rPr>
        <sz val="9"/>
        <rFont val="Arial"/>
        <family val="2"/>
      </rPr>
      <t>6</t>
    </r>
    <r>
      <rPr>
        <sz val="9"/>
        <rFont val="宋体"/>
        <family val="0"/>
      </rPr>
      <t>日</t>
    </r>
  </si>
  <si>
    <t>【安全评价报告书】</t>
  </si>
  <si>
    <t>236ml/500ml/1L</t>
  </si>
  <si>
    <t>立能牌戊二醛消毒液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</si>
  <si>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2</t>
    </r>
    <r>
      <rPr>
        <sz val="9"/>
        <rFont val="宋体"/>
        <family val="0"/>
      </rPr>
      <t>月</t>
    </r>
    <r>
      <rPr>
        <sz val="9"/>
        <rFont val="Arial"/>
        <family val="2"/>
      </rPr>
      <t>2</t>
    </r>
    <r>
      <rPr>
        <sz val="9"/>
        <rFont val="宋体"/>
        <family val="0"/>
      </rPr>
      <t>日至长期</t>
    </r>
  </si>
  <si>
    <t/>
  </si>
  <si>
    <t>2020年1月1日至2020年12月31日</t>
  </si>
  <si>
    <t>供应商</t>
  </si>
  <si>
    <r>
      <t>1996</t>
    </r>
    <r>
      <rPr>
        <sz val="9"/>
        <rFont val="宋体"/>
        <family val="0"/>
      </rPr>
      <t>年</t>
    </r>
    <r>
      <rPr>
        <sz val="9"/>
        <rFont val="Arial"/>
        <family val="2"/>
      </rPr>
      <t>3</t>
    </r>
    <r>
      <rPr>
        <sz val="9"/>
        <rFont val="宋体"/>
        <family val="0"/>
      </rPr>
      <t>月</t>
    </r>
    <r>
      <rPr>
        <sz val="9"/>
        <rFont val="Arial"/>
        <family val="2"/>
      </rPr>
      <t>15</t>
    </r>
    <r>
      <rPr>
        <sz val="9"/>
        <rFont val="宋体"/>
        <family val="0"/>
      </rPr>
      <t>日至长期</t>
    </r>
  </si>
  <si>
    <t>913100006072204056</t>
  </si>
  <si>
    <t>DENISE ROBIN RUTHERFORD</t>
  </si>
  <si>
    <r>
      <t>1984</t>
    </r>
    <r>
      <rPr>
        <sz val="9"/>
        <rFont val="宋体"/>
        <family val="0"/>
      </rPr>
      <t>年</t>
    </r>
    <r>
      <rPr>
        <sz val="9"/>
        <rFont val="Arial"/>
        <family val="2"/>
      </rPr>
      <t>11</t>
    </r>
    <r>
      <rPr>
        <sz val="9"/>
        <rFont val="宋体"/>
        <family val="0"/>
      </rPr>
      <t>月</t>
    </r>
    <r>
      <rPr>
        <sz val="9"/>
        <rFont val="Arial"/>
        <family val="2"/>
      </rPr>
      <t>9</t>
    </r>
    <r>
      <rPr>
        <sz val="9"/>
        <rFont val="宋体"/>
        <family val="0"/>
      </rPr>
      <t>日至</t>
    </r>
    <r>
      <rPr>
        <sz val="9"/>
        <rFont val="Arial"/>
        <family val="2"/>
      </rPr>
      <t>2022</t>
    </r>
    <r>
      <rPr>
        <sz val="9"/>
        <rFont val="宋体"/>
        <family val="0"/>
      </rPr>
      <t>年</t>
    </r>
    <r>
      <rPr>
        <sz val="9"/>
        <rFont val="Arial"/>
        <family val="2"/>
      </rPr>
      <t>11</t>
    </r>
    <r>
      <rPr>
        <sz val="9"/>
        <rFont val="宋体"/>
        <family val="0"/>
      </rPr>
      <t>月</t>
    </r>
    <r>
      <rPr>
        <sz val="9"/>
        <rFont val="Arial"/>
        <family val="2"/>
      </rPr>
      <t>8</t>
    </r>
    <r>
      <rPr>
        <sz val="9"/>
        <rFont val="宋体"/>
        <family val="0"/>
      </rPr>
      <t>日</t>
    </r>
  </si>
  <si>
    <t>委托生产厂家</t>
  </si>
  <si>
    <r>
      <t>2014</t>
    </r>
    <r>
      <rPr>
        <sz val="9"/>
        <rFont val="宋体"/>
        <family val="0"/>
      </rPr>
      <t>年</t>
    </r>
    <r>
      <rPr>
        <sz val="9"/>
        <rFont val="Arial"/>
        <family val="2"/>
      </rPr>
      <t>11</t>
    </r>
    <r>
      <rPr>
        <sz val="9"/>
        <rFont val="宋体"/>
        <family val="0"/>
      </rPr>
      <t>月</t>
    </r>
    <r>
      <rPr>
        <sz val="9"/>
        <rFont val="Arial"/>
        <family val="2"/>
      </rPr>
      <t>27</t>
    </r>
    <r>
      <rPr>
        <sz val="9"/>
        <rFont val="宋体"/>
        <family val="0"/>
      </rPr>
      <t>日至</t>
    </r>
    <r>
      <rPr>
        <sz val="9"/>
        <rFont val="Arial"/>
        <family val="2"/>
      </rPr>
      <t>2044</t>
    </r>
    <r>
      <rPr>
        <sz val="9"/>
        <rFont val="宋体"/>
        <family val="0"/>
      </rPr>
      <t>年</t>
    </r>
    <r>
      <rPr>
        <sz val="9"/>
        <rFont val="Arial"/>
        <family val="2"/>
      </rPr>
      <t>11</t>
    </r>
    <r>
      <rPr>
        <sz val="9"/>
        <rFont val="宋体"/>
        <family val="0"/>
      </rPr>
      <t>月</t>
    </r>
    <r>
      <rPr>
        <sz val="9"/>
        <rFont val="Arial"/>
        <family val="2"/>
      </rPr>
      <t>26</t>
    </r>
    <r>
      <rPr>
        <sz val="9"/>
        <rFont val="宋体"/>
        <family val="0"/>
      </rPr>
      <t>日</t>
    </r>
  </si>
  <si>
    <t>委托生产关系说明</t>
  </si>
  <si>
    <t>经营类别</t>
  </si>
  <si>
    <t>2019年2月1日至2019年12月31日</t>
  </si>
  <si>
    <r>
      <t>3M</t>
    </r>
    <r>
      <rPr>
        <sz val="9"/>
        <rFont val="宋体"/>
        <family val="0"/>
      </rPr>
      <t>电生理产品、外科洗手液产品、含碘手术薄膜产品线、</t>
    </r>
    <r>
      <rPr>
        <sz val="9"/>
        <rFont val="Arial"/>
        <family val="2"/>
      </rPr>
      <t>3M</t>
    </r>
    <r>
      <rPr>
        <sz val="9"/>
        <rFont val="宋体"/>
        <family val="0"/>
      </rPr>
      <t>危重及长期照护和洗手液产品</t>
    </r>
  </si>
  <si>
    <t>苏卫消证字（2019）第3206-0003</t>
  </si>
  <si>
    <r>
      <t>2015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日至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>日</t>
    </r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</si>
  <si>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日至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>日</t>
    </r>
  </si>
  <si>
    <t>粤穗食药监械经营许20160475号</t>
  </si>
  <si>
    <t>III类：6815注射穿刺器械、6864医用卫生材料及敷料、6866医用高分子材料及制品[一次性使用输液（血）器（针）类除外、6877介入器材]</t>
  </si>
  <si>
    <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>日至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</si>
  <si>
    <t>第二类医疗器械经营备案凭证（广州市泽华有限公司）</t>
  </si>
  <si>
    <t>国产非特殊用途化妆品备案登记凭证（3M爱护佳皮肤清洗液）</t>
  </si>
  <si>
    <t>过期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</si>
</sst>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0000"/>
    <numFmt numFmtId="181" formatCode="#"/>
    <numFmt numFmtId="182" formatCode="0_ "/>
    <numFmt numFmtId="183" formatCode="yyyy&quot;年&quot;m&quot;月&quot;d&quot;日&quot;;@"/>
  </numFmts>
  <fonts count="67">
    <font>
      <sz val="10"/>
      <name val="Arial"/>
      <family val="2"/>
    </font>
    <font>
      <sz val="11"/>
      <name val="宋体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indexed="56"/>
      <name val="宋体"/>
      <family val="0"/>
    </font>
    <font>
      <sz val="9"/>
      <color indexed="56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u val="single"/>
      <sz val="9"/>
      <color indexed="20"/>
      <name val="等线"/>
      <family val="0"/>
    </font>
    <font>
      <b/>
      <sz val="18"/>
      <name val="宋体"/>
      <family val="0"/>
    </font>
    <font>
      <sz val="11"/>
      <name val="Arial"/>
      <family val="2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sz val="9"/>
      <color theme="8" tint="-0.4999699890613556"/>
      <name val="宋体"/>
      <family val="0"/>
    </font>
    <font>
      <sz val="9"/>
      <color theme="4" tint="-0.4999699890613556"/>
      <name val="宋体"/>
      <family val="0"/>
    </font>
    <font>
      <sz val="9"/>
      <color theme="4" tint="-0.4999699890613556"/>
      <name val="Arial"/>
      <family val="2"/>
    </font>
    <font>
      <u val="single"/>
      <sz val="9"/>
      <color rgb="FF800080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ck">
        <color theme="4" tint="-0.24997000396251678"/>
      </left>
      <right style="thin"/>
      <top style="thick">
        <color theme="4" tint="-0.24997000396251678"/>
      </top>
      <bottom style="thin"/>
    </border>
    <border>
      <left style="thin"/>
      <right style="thin"/>
      <top style="thick">
        <color theme="4" tint="-0.24997000396251678"/>
      </top>
      <bottom style="thin"/>
    </border>
    <border>
      <left/>
      <right style="thin"/>
      <top style="thick">
        <color rgb="FF7030A0"/>
      </top>
      <bottom style="thin"/>
    </border>
    <border>
      <left style="thick">
        <color theme="4" tint="-0.24997000396251678"/>
      </left>
      <right style="thin"/>
      <top style="thin"/>
      <bottom style="thin"/>
    </border>
    <border>
      <left/>
      <right style="thin"/>
      <top style="thin"/>
      <bottom style="thin"/>
    </border>
    <border>
      <left style="thick">
        <color theme="4" tint="-0.24997000396251678"/>
      </left>
      <right style="thin"/>
      <top style="thin"/>
      <bottom style="thick">
        <color theme="4" tint="-0.24997000396251678"/>
      </bottom>
    </border>
    <border>
      <left style="thin"/>
      <right style="thin"/>
      <top style="thin"/>
      <bottom style="thick">
        <color theme="4" tint="-0.24997000396251678"/>
      </bottom>
    </border>
    <border>
      <left/>
      <right style="thin"/>
      <top style="thin"/>
      <bottom style="thick">
        <color rgb="FF7030A0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ck">
        <color rgb="FF7030A0"/>
      </top>
      <bottom style="thin"/>
    </border>
    <border>
      <left style="thin"/>
      <right style="thick">
        <color rgb="FF7030A0"/>
      </right>
      <top style="thick">
        <color rgb="FF7030A0"/>
      </top>
      <bottom style="thin"/>
    </border>
    <border>
      <left style="thin"/>
      <right style="thick">
        <color rgb="FF7030A0"/>
      </right>
      <top style="thin"/>
      <bottom style="thin"/>
    </border>
    <border>
      <left style="thin"/>
      <right style="thin"/>
      <top style="thin"/>
      <bottom style="thick">
        <color rgb="FF7030A0"/>
      </bottom>
    </border>
    <border>
      <left style="thin"/>
      <right style="thick">
        <color rgb="FF7030A0"/>
      </right>
      <top style="thin"/>
      <bottom style="thick">
        <color rgb="FF7030A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5" fillId="0" borderId="0" applyFont="0" applyFill="0" applyBorder="0" applyAlignment="0" applyProtection="0"/>
    <xf numFmtId="0" fontId="40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0" fillId="9" borderId="0" applyNumberFormat="0" applyBorder="0" applyAlignment="0" applyProtection="0"/>
    <xf numFmtId="0" fontId="45" fillId="0" borderId="5" applyNumberFormat="0" applyFill="0" applyAlignment="0" applyProtection="0"/>
    <xf numFmtId="0" fontId="40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0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5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180" fontId="9" fillId="0" borderId="13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181" fontId="9" fillId="0" borderId="17" xfId="0" applyNumberFormat="1" applyFont="1" applyBorder="1" applyAlignment="1">
      <alignment horizontal="left" vertical="center"/>
    </xf>
    <xf numFmtId="181" fontId="9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180" fontId="1" fillId="0" borderId="13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80" fontId="7" fillId="0" borderId="13" xfId="0" applyNumberFormat="1" applyFont="1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181" fontId="7" fillId="0" borderId="16" xfId="0" applyNumberFormat="1" applyFont="1" applyBorder="1" applyAlignment="1">
      <alignment horizontal="left" vertical="center" wrapText="1"/>
    </xf>
    <xf numFmtId="181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181" fontId="9" fillId="0" borderId="16" xfId="0" applyNumberFormat="1" applyFont="1" applyBorder="1" applyAlignment="1">
      <alignment horizontal="left" vertical="center" wrapText="1"/>
    </xf>
    <xf numFmtId="181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180" fontId="60" fillId="0" borderId="13" xfId="0" applyNumberFormat="1" applyFont="1" applyBorder="1" applyAlignment="1">
      <alignment vertical="center"/>
    </xf>
    <xf numFmtId="181" fontId="9" fillId="0" borderId="23" xfId="0" applyNumberFormat="1" applyFont="1" applyBorder="1" applyAlignment="1">
      <alignment horizontal="left" vertical="center"/>
    </xf>
    <xf numFmtId="181" fontId="9" fillId="0" borderId="20" xfId="0" applyNumberFormat="1" applyFont="1" applyBorder="1" applyAlignment="1">
      <alignment horizontal="left" vertical="center"/>
    </xf>
    <xf numFmtId="181" fontId="9" fillId="0" borderId="16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/>
    </xf>
    <xf numFmtId="181" fontId="9" fillId="0" borderId="17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 wrapText="1"/>
    </xf>
    <xf numFmtId="181" fontId="9" fillId="0" borderId="18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/>
    </xf>
    <xf numFmtId="181" fontId="9" fillId="0" borderId="25" xfId="0" applyNumberFormat="1" applyFont="1" applyBorder="1" applyAlignment="1">
      <alignment horizontal="left" vertical="center"/>
    </xf>
    <xf numFmtId="181" fontId="9" fillId="0" borderId="0" xfId="0" applyNumberFormat="1" applyFont="1" applyBorder="1" applyAlignment="1">
      <alignment horizontal="left" vertical="center"/>
    </xf>
    <xf numFmtId="181" fontId="9" fillId="0" borderId="0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1" fontId="9" fillId="0" borderId="27" xfId="0" applyNumberFormat="1" applyFont="1" applyBorder="1" applyAlignment="1">
      <alignment horizontal="left" vertical="center"/>
    </xf>
    <xf numFmtId="181" fontId="9" fillId="0" borderId="22" xfId="0" applyNumberFormat="1" applyFont="1" applyBorder="1" applyAlignment="1">
      <alignment horizontal="left" vertical="center"/>
    </xf>
    <xf numFmtId="181" fontId="9" fillId="0" borderId="22" xfId="0" applyNumberFormat="1" applyFont="1" applyBorder="1" applyAlignment="1">
      <alignment horizontal="left" vertical="center" wrapText="1"/>
    </xf>
    <xf numFmtId="181" fontId="9" fillId="0" borderId="17" xfId="0" applyNumberFormat="1" applyFont="1" applyBorder="1" applyAlignment="1">
      <alignment vertical="center" wrapText="1"/>
    </xf>
    <xf numFmtId="181" fontId="8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81" fontId="8" fillId="0" borderId="28" xfId="0" applyNumberFormat="1" applyFont="1" applyBorder="1" applyAlignment="1">
      <alignment horizontal="center" vertical="center"/>
    </xf>
    <xf numFmtId="181" fontId="8" fillId="0" borderId="28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left" vertical="center"/>
    </xf>
    <xf numFmtId="181" fontId="9" fillId="0" borderId="10" xfId="0" applyNumberFormat="1" applyFont="1" applyBorder="1" applyAlignment="1">
      <alignment vertical="center"/>
    </xf>
    <xf numFmtId="181" fontId="9" fillId="33" borderId="19" xfId="0" applyNumberFormat="1" applyFont="1" applyFill="1" applyBorder="1" applyAlignment="1">
      <alignment horizontal="center" vertical="center" wrapText="1"/>
    </xf>
    <xf numFmtId="181" fontId="9" fillId="33" borderId="20" xfId="0" applyNumberFormat="1" applyFont="1" applyFill="1" applyBorder="1" applyAlignment="1">
      <alignment horizontal="center" vertical="center" wrapText="1"/>
    </xf>
    <xf numFmtId="181" fontId="9" fillId="33" borderId="29" xfId="0" applyNumberFormat="1" applyFont="1" applyFill="1" applyBorder="1" applyAlignment="1">
      <alignment horizontal="center" vertical="center" wrapText="1"/>
    </xf>
    <xf numFmtId="181" fontId="9" fillId="0" borderId="19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81" fontId="8" fillId="0" borderId="30" xfId="0" applyNumberFormat="1" applyFont="1" applyBorder="1" applyAlignment="1">
      <alignment horizontal="center" vertical="center"/>
    </xf>
    <xf numFmtId="181" fontId="8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32" xfId="0" applyNumberFormat="1" applyBorder="1" applyAlignment="1">
      <alignment horizontal="left" vertical="center"/>
    </xf>
    <xf numFmtId="0" fontId="59" fillId="0" borderId="10" xfId="0" applyNumberFormat="1" applyFont="1" applyBorder="1" applyAlignment="1">
      <alignment horizontal="left" vertical="center" wrapText="1"/>
    </xf>
    <xf numFmtId="0" fontId="59" fillId="0" borderId="32" xfId="0" applyNumberFormat="1" applyFont="1" applyBorder="1" applyAlignment="1">
      <alignment horizontal="left" vertical="center"/>
    </xf>
    <xf numFmtId="0" fontId="59" fillId="0" borderId="10" xfId="0" applyNumberFormat="1" applyFont="1" applyBorder="1" applyAlignment="1">
      <alignment horizontal="left" vertical="center" wrapText="1"/>
    </xf>
    <xf numFmtId="181" fontId="9" fillId="0" borderId="34" xfId="0" applyNumberFormat="1" applyFont="1" applyBorder="1" applyAlignment="1">
      <alignment horizontal="left" vertical="center"/>
    </xf>
    <xf numFmtId="181" fontId="1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0" fillId="0" borderId="32" xfId="0" applyNumberFormat="1" applyBorder="1" applyAlignment="1">
      <alignment/>
    </xf>
    <xf numFmtId="181" fontId="1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0" fillId="0" borderId="18" xfId="0" applyNumberFormat="1" applyBorder="1" applyAlignment="1">
      <alignment wrapText="1"/>
    </xf>
    <xf numFmtId="0" fontId="0" fillId="0" borderId="33" xfId="0" applyNumberFormat="1" applyBorder="1" applyAlignment="1">
      <alignment/>
    </xf>
    <xf numFmtId="181" fontId="9" fillId="0" borderId="35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181" fontId="9" fillId="0" borderId="36" xfId="0" applyNumberFormat="1" applyFont="1" applyBorder="1" applyAlignment="1">
      <alignment horizontal="left" vertical="center"/>
    </xf>
    <xf numFmtId="0" fontId="0" fillId="33" borderId="18" xfId="0" applyNumberFormat="1" applyFill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left" vertical="center" wrapText="1"/>
    </xf>
    <xf numFmtId="181" fontId="9" fillId="0" borderId="20" xfId="0" applyNumberFormat="1" applyFont="1" applyBorder="1" applyAlignment="1">
      <alignment horizontal="center" vertical="center" wrapText="1"/>
    </xf>
    <xf numFmtId="181" fontId="9" fillId="0" borderId="2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/>
    </xf>
    <xf numFmtId="180" fontId="60" fillId="0" borderId="10" xfId="0" applyNumberFormat="1" applyFont="1" applyBorder="1" applyAlignment="1">
      <alignment vertical="center"/>
    </xf>
    <xf numFmtId="181" fontId="9" fillId="0" borderId="19" xfId="0" applyNumberFormat="1" applyFont="1" applyBorder="1" applyAlignment="1">
      <alignment horizontal="left" vertical="center"/>
    </xf>
    <xf numFmtId="181" fontId="9" fillId="0" borderId="20" xfId="0" applyNumberFormat="1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81" fontId="9" fillId="0" borderId="29" xfId="0" applyNumberFormat="1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61" fillId="0" borderId="10" xfId="0" applyNumberFormat="1" applyFont="1" applyBorder="1" applyAlignment="1">
      <alignment vertical="center"/>
    </xf>
    <xf numFmtId="181" fontId="61" fillId="0" borderId="10" xfId="0" applyNumberFormat="1" applyFont="1" applyBorder="1" applyAlignment="1">
      <alignment vertical="center" wrapText="1"/>
    </xf>
    <xf numFmtId="0" fontId="61" fillId="0" borderId="10" xfId="0" applyNumberFormat="1" applyFont="1" applyBorder="1" applyAlignment="1">
      <alignment horizontal="center" vertical="center"/>
    </xf>
    <xf numFmtId="181" fontId="61" fillId="0" borderId="10" xfId="0" applyNumberFormat="1" applyFont="1" applyBorder="1" applyAlignment="1">
      <alignment horizontal="left" vertical="center" wrapText="1"/>
    </xf>
    <xf numFmtId="181" fontId="62" fillId="0" borderId="10" xfId="0" applyNumberFormat="1" applyFont="1" applyBorder="1" applyAlignment="1">
      <alignment vertical="center" wrapText="1"/>
    </xf>
    <xf numFmtId="0" fontId="62" fillId="0" borderId="10" xfId="0" applyNumberFormat="1" applyFont="1" applyBorder="1" applyAlignment="1">
      <alignment horizontal="center" vertical="center"/>
    </xf>
    <xf numFmtId="181" fontId="62" fillId="0" borderId="10" xfId="0" applyNumberFormat="1" applyFont="1" applyBorder="1" applyAlignment="1">
      <alignment horizontal="left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31" fontId="0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vertical="center" wrapText="1"/>
    </xf>
    <xf numFmtId="181" fontId="9" fillId="0" borderId="10" xfId="0" applyNumberFormat="1" applyFont="1" applyBorder="1" applyAlignment="1">
      <alignment horizontal="left" vertical="center" wrapText="1"/>
    </xf>
    <xf numFmtId="181" fontId="61" fillId="0" borderId="10" xfId="0" applyNumberFormat="1" applyFont="1" applyBorder="1" applyAlignment="1">
      <alignment vertical="center" wrapText="1"/>
    </xf>
    <xf numFmtId="181" fontId="62" fillId="0" borderId="10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1" fontId="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vertical="center" wrapText="1"/>
    </xf>
    <xf numFmtId="49" fontId="6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1" fontId="64" fillId="0" borderId="10" xfId="0" applyNumberFormat="1" applyFont="1" applyBorder="1" applyAlignment="1">
      <alignment horizontal="center" vertical="center" wrapText="1"/>
    </xf>
    <xf numFmtId="183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80" fontId="9" fillId="0" borderId="28" xfId="0" applyNumberFormat="1" applyFont="1" applyBorder="1" applyAlignment="1">
      <alignment horizontal="center" vertical="center"/>
    </xf>
    <xf numFmtId="181" fontId="9" fillId="0" borderId="2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0" fontId="61" fillId="0" borderId="18" xfId="0" applyNumberFormat="1" applyFont="1" applyBorder="1" applyAlignment="1">
      <alignment vertical="center"/>
    </xf>
    <xf numFmtId="181" fontId="61" fillId="0" borderId="18" xfId="0" applyNumberFormat="1" applyFont="1" applyBorder="1" applyAlignment="1">
      <alignment vertical="center" wrapText="1"/>
    </xf>
    <xf numFmtId="181" fontId="61" fillId="0" borderId="18" xfId="0" applyNumberFormat="1" applyFont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61" fillId="0" borderId="13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/>
    </xf>
    <xf numFmtId="0" fontId="61" fillId="0" borderId="24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81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181" fontId="8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5" fillId="0" borderId="10" xfId="24" applyNumberFormat="1" applyFont="1" applyBorder="1" applyAlignment="1">
      <alignment horizontal="left" vertical="center" wrapText="1"/>
    </xf>
    <xf numFmtId="181" fontId="65" fillId="0" borderId="10" xfId="24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left" vertical="center"/>
    </xf>
    <xf numFmtId="181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181" fontId="60" fillId="0" borderId="10" xfId="0" applyNumberFormat="1" applyFont="1" applyBorder="1" applyAlignment="1">
      <alignment vertical="center"/>
    </xf>
    <xf numFmtId="181" fontId="60" fillId="0" borderId="10" xfId="0" applyNumberFormat="1" applyFont="1" applyBorder="1" applyAlignment="1">
      <alignment horizontal="left" vertical="center"/>
    </xf>
    <xf numFmtId="0" fontId="60" fillId="0" borderId="10" xfId="0" applyNumberFormat="1" applyFont="1" applyBorder="1" applyAlignment="1">
      <alignment horizontal="right" vertical="center"/>
    </xf>
    <xf numFmtId="181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/>
    </xf>
    <xf numFmtId="0" fontId="59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81" fontId="8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 quotePrefix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9" fillId="0" borderId="10" xfId="0" applyFont="1" applyBorder="1" applyAlignment="1" quotePrefix="1">
      <alignment horizontal="left" vertical="center" wrapText="1"/>
    </xf>
    <xf numFmtId="0" fontId="3" fillId="0" borderId="0" xfId="0" applyNumberFormat="1" applyFon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21"/>
  <sheetViews>
    <sheetView tabSelected="1" workbookViewId="0" topLeftCell="A1">
      <pane ySplit="2" topLeftCell="A3" activePane="bottomLeft" state="frozen"/>
      <selection pane="bottomLeft" activeCell="D28" sqref="D28"/>
    </sheetView>
  </sheetViews>
  <sheetFormatPr defaultColWidth="9.140625" defaultRowHeight="19.5" customHeight="1"/>
  <cols>
    <col min="1" max="1" width="9.140625" style="301" customWidth="1"/>
    <col min="2" max="2" width="28.140625" style="1" customWidth="1"/>
    <col min="3" max="3" width="28.57421875" style="1" customWidth="1"/>
    <col min="4" max="4" width="17.8515625" style="1" customWidth="1"/>
    <col min="5" max="5" width="5.421875" style="1" customWidth="1"/>
    <col min="6" max="6" width="31.57421875" style="1" customWidth="1"/>
    <col min="7" max="228" width="9.140625" style="1" customWidth="1"/>
  </cols>
  <sheetData>
    <row r="1" spans="1:7" s="1" customFormat="1" ht="27.75" customHeight="1">
      <c r="A1" s="302" t="s">
        <v>0</v>
      </c>
      <c r="B1" s="302"/>
      <c r="C1" s="302"/>
      <c r="D1" s="302"/>
      <c r="E1" s="302"/>
      <c r="F1" s="302"/>
      <c r="G1" s="302"/>
    </row>
    <row r="2" spans="1:7" ht="19.5" customHeight="1">
      <c r="A2" s="303" t="s">
        <v>1</v>
      </c>
      <c r="B2" s="304" t="s">
        <v>2</v>
      </c>
      <c r="C2" s="304" t="s">
        <v>3</v>
      </c>
      <c r="D2" s="304" t="s">
        <v>4</v>
      </c>
      <c r="E2" s="304" t="s">
        <v>5</v>
      </c>
      <c r="F2" s="304" t="s">
        <v>6</v>
      </c>
      <c r="G2" s="304" t="s">
        <v>7</v>
      </c>
    </row>
    <row r="3" spans="1:7" ht="19.5" customHeight="1">
      <c r="A3" s="305">
        <v>1</v>
      </c>
      <c r="B3" s="290" t="s">
        <v>8</v>
      </c>
      <c r="C3" s="290" t="s">
        <v>9</v>
      </c>
      <c r="D3" s="289" t="s">
        <v>10</v>
      </c>
      <c r="E3" s="290" t="s">
        <v>11</v>
      </c>
      <c r="F3" s="290" t="s">
        <v>12</v>
      </c>
      <c r="G3" s="160"/>
    </row>
    <row r="4" spans="1:7" ht="19.5" customHeight="1">
      <c r="A4" s="305">
        <v>2</v>
      </c>
      <c r="B4" s="290" t="s">
        <v>13</v>
      </c>
      <c r="C4" s="290" t="s">
        <v>14</v>
      </c>
      <c r="D4" s="289" t="s">
        <v>15</v>
      </c>
      <c r="E4" s="290" t="s">
        <v>11</v>
      </c>
      <c r="F4" s="290" t="s">
        <v>12</v>
      </c>
      <c r="G4" s="160"/>
    </row>
    <row r="5" spans="1:7" ht="19.5" customHeight="1">
      <c r="A5" s="305">
        <v>3</v>
      </c>
      <c r="B5" s="290" t="s">
        <v>16</v>
      </c>
      <c r="C5" s="290" t="s">
        <v>17</v>
      </c>
      <c r="D5" s="289" t="s">
        <v>10</v>
      </c>
      <c r="E5" s="290" t="s">
        <v>11</v>
      </c>
      <c r="F5" s="290" t="s">
        <v>12</v>
      </c>
      <c r="G5" s="160"/>
    </row>
    <row r="6" spans="1:7" ht="19.5" customHeight="1">
      <c r="A6" s="305">
        <v>4</v>
      </c>
      <c r="B6" s="290" t="s">
        <v>16</v>
      </c>
      <c r="C6" s="290" t="s">
        <v>17</v>
      </c>
      <c r="D6" s="289" t="s">
        <v>18</v>
      </c>
      <c r="E6" s="290" t="s">
        <v>11</v>
      </c>
      <c r="F6" s="290" t="s">
        <v>12</v>
      </c>
      <c r="G6" s="160"/>
    </row>
    <row r="7" spans="1:7" ht="19.5" customHeight="1">
      <c r="A7" s="305">
        <v>5</v>
      </c>
      <c r="B7" s="290" t="s">
        <v>19</v>
      </c>
      <c r="C7" s="290" t="s">
        <v>20</v>
      </c>
      <c r="D7" s="289" t="s">
        <v>10</v>
      </c>
      <c r="E7" s="290" t="s">
        <v>11</v>
      </c>
      <c r="F7" s="290" t="s">
        <v>12</v>
      </c>
      <c r="G7" s="160"/>
    </row>
    <row r="8" spans="1:7" ht="19.5" customHeight="1">
      <c r="A8" s="305">
        <v>6</v>
      </c>
      <c r="B8" s="290" t="s">
        <v>21</v>
      </c>
      <c r="C8" s="290" t="s">
        <v>22</v>
      </c>
      <c r="D8" s="289" t="s">
        <v>23</v>
      </c>
      <c r="E8" s="290" t="s">
        <v>11</v>
      </c>
      <c r="F8" s="290" t="s">
        <v>12</v>
      </c>
      <c r="G8" s="160"/>
    </row>
    <row r="9" spans="1:7" ht="19.5" customHeight="1">
      <c r="A9" s="305">
        <v>7</v>
      </c>
      <c r="B9" s="290" t="s">
        <v>24</v>
      </c>
      <c r="C9" s="290" t="s">
        <v>25</v>
      </c>
      <c r="D9" s="289" t="s">
        <v>26</v>
      </c>
      <c r="E9" s="290" t="s">
        <v>11</v>
      </c>
      <c r="F9" s="290" t="s">
        <v>12</v>
      </c>
      <c r="G9" s="160"/>
    </row>
    <row r="10" spans="1:7" ht="19.5" customHeight="1">
      <c r="A10" s="305">
        <v>8</v>
      </c>
      <c r="B10" s="290" t="s">
        <v>27</v>
      </c>
      <c r="C10" s="290" t="s">
        <v>28</v>
      </c>
      <c r="D10" s="289" t="s">
        <v>10</v>
      </c>
      <c r="E10" s="290" t="s">
        <v>11</v>
      </c>
      <c r="F10" s="290" t="s">
        <v>12</v>
      </c>
      <c r="G10" s="160"/>
    </row>
    <row r="11" spans="1:7" ht="19.5" customHeight="1">
      <c r="A11" s="305">
        <v>9</v>
      </c>
      <c r="B11" s="290" t="s">
        <v>19</v>
      </c>
      <c r="C11" s="290" t="s">
        <v>20</v>
      </c>
      <c r="D11" s="289" t="s">
        <v>29</v>
      </c>
      <c r="E11" s="290" t="s">
        <v>11</v>
      </c>
      <c r="F11" s="290" t="s">
        <v>12</v>
      </c>
      <c r="G11" s="160"/>
    </row>
    <row r="12" spans="1:228" s="300" customFormat="1" ht="19.5" customHeight="1">
      <c r="A12" s="305">
        <v>10</v>
      </c>
      <c r="B12" s="306" t="s">
        <v>30</v>
      </c>
      <c r="C12" s="306" t="s">
        <v>30</v>
      </c>
      <c r="D12" s="307" t="s">
        <v>31</v>
      </c>
      <c r="E12" s="306" t="s">
        <v>11</v>
      </c>
      <c r="F12" s="306" t="s">
        <v>32</v>
      </c>
      <c r="G12" s="308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  <c r="GC12" s="309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309"/>
      <c r="GX12" s="309"/>
      <c r="GY12" s="309"/>
      <c r="GZ12" s="309"/>
      <c r="HA12" s="309"/>
      <c r="HB12" s="309"/>
      <c r="HC12" s="309"/>
      <c r="HD12" s="309"/>
      <c r="HE12" s="309"/>
      <c r="HF12" s="309"/>
      <c r="HG12" s="309"/>
      <c r="HH12" s="309"/>
      <c r="HI12" s="309"/>
      <c r="HJ12" s="309"/>
      <c r="HK12" s="309"/>
      <c r="HL12" s="309"/>
      <c r="HM12" s="309"/>
      <c r="HN12" s="309"/>
      <c r="HO12" s="309"/>
      <c r="HP12" s="309"/>
      <c r="HQ12" s="309"/>
      <c r="HR12" s="309"/>
      <c r="HS12" s="309"/>
      <c r="HT12" s="309"/>
    </row>
    <row r="13" spans="1:7" ht="19.5" customHeight="1">
      <c r="A13" s="305">
        <v>11</v>
      </c>
      <c r="B13" s="290" t="s">
        <v>33</v>
      </c>
      <c r="C13" s="290" t="s">
        <v>34</v>
      </c>
      <c r="D13" s="289" t="s">
        <v>35</v>
      </c>
      <c r="E13" s="290" t="s">
        <v>11</v>
      </c>
      <c r="F13" s="306" t="s">
        <v>36</v>
      </c>
      <c r="G13" s="160"/>
    </row>
    <row r="14" spans="1:7" ht="19.5" customHeight="1">
      <c r="A14" s="305">
        <v>12</v>
      </c>
      <c r="B14" s="290" t="s">
        <v>33</v>
      </c>
      <c r="C14" s="290" t="s">
        <v>34</v>
      </c>
      <c r="D14" s="289" t="s">
        <v>10</v>
      </c>
      <c r="E14" s="290" t="s">
        <v>11</v>
      </c>
      <c r="F14" s="306" t="s">
        <v>36</v>
      </c>
      <c r="G14" s="160"/>
    </row>
    <row r="15" spans="1:7" ht="19.5" customHeight="1">
      <c r="A15" s="305">
        <v>13</v>
      </c>
      <c r="B15" s="290" t="s">
        <v>37</v>
      </c>
      <c r="C15" s="290" t="s">
        <v>38</v>
      </c>
      <c r="D15" s="289" t="s">
        <v>23</v>
      </c>
      <c r="E15" s="290" t="s">
        <v>11</v>
      </c>
      <c r="F15" s="306" t="s">
        <v>36</v>
      </c>
      <c r="G15" s="160"/>
    </row>
    <row r="16" spans="1:7" ht="19.5" customHeight="1">
      <c r="A16" s="305">
        <v>14</v>
      </c>
      <c r="B16" s="290" t="s">
        <v>39</v>
      </c>
      <c r="C16" s="290" t="s">
        <v>40</v>
      </c>
      <c r="D16" s="289" t="s">
        <v>23</v>
      </c>
      <c r="E16" s="290" t="s">
        <v>11</v>
      </c>
      <c r="F16" s="306" t="s">
        <v>36</v>
      </c>
      <c r="G16" s="160"/>
    </row>
    <row r="17" spans="1:7" ht="19.5" customHeight="1">
      <c r="A17" s="305">
        <v>15</v>
      </c>
      <c r="B17" s="64" t="s">
        <v>41</v>
      </c>
      <c r="C17" s="290" t="s">
        <v>42</v>
      </c>
      <c r="D17" s="289" t="s">
        <v>43</v>
      </c>
      <c r="E17" s="290" t="s">
        <v>11</v>
      </c>
      <c r="F17" s="290" t="s">
        <v>44</v>
      </c>
      <c r="G17" s="160"/>
    </row>
    <row r="18" spans="1:7" ht="28.5" customHeight="1">
      <c r="A18" s="305">
        <v>16</v>
      </c>
      <c r="B18" s="290" t="s">
        <v>45</v>
      </c>
      <c r="C18" s="290" t="s">
        <v>46</v>
      </c>
      <c r="D18" s="289" t="s">
        <v>47</v>
      </c>
      <c r="E18" s="290" t="s">
        <v>11</v>
      </c>
      <c r="F18" s="120" t="s">
        <v>48</v>
      </c>
      <c r="G18" s="160"/>
    </row>
    <row r="19" spans="1:7" ht="19.5" customHeight="1">
      <c r="A19" s="305">
        <v>17</v>
      </c>
      <c r="B19" s="290" t="s">
        <v>49</v>
      </c>
      <c r="C19" s="290" t="s">
        <v>50</v>
      </c>
      <c r="D19" s="289" t="s">
        <v>10</v>
      </c>
      <c r="E19" s="290" t="s">
        <v>11</v>
      </c>
      <c r="F19" s="290" t="s">
        <v>51</v>
      </c>
      <c r="G19" s="160"/>
    </row>
    <row r="20" spans="1:7" ht="19.5" customHeight="1">
      <c r="A20" s="305">
        <v>18</v>
      </c>
      <c r="B20" s="290" t="s">
        <v>49</v>
      </c>
      <c r="C20" s="290" t="s">
        <v>50</v>
      </c>
      <c r="D20" s="289" t="s">
        <v>18</v>
      </c>
      <c r="E20" s="290" t="s">
        <v>11</v>
      </c>
      <c r="F20" s="290" t="s">
        <v>51</v>
      </c>
      <c r="G20" s="160"/>
    </row>
    <row r="21" spans="1:7" ht="19.5" customHeight="1">
      <c r="A21" s="305">
        <v>19</v>
      </c>
      <c r="B21" s="290" t="s">
        <v>52</v>
      </c>
      <c r="C21" s="290" t="s">
        <v>53</v>
      </c>
      <c r="D21" s="289" t="s">
        <v>10</v>
      </c>
      <c r="E21" s="290" t="s">
        <v>11</v>
      </c>
      <c r="F21" s="290" t="s">
        <v>51</v>
      </c>
      <c r="G21" s="160"/>
    </row>
  </sheetData>
  <sheetProtection/>
  <mergeCells count="1">
    <mergeCell ref="A1:G1"/>
  </mergeCells>
  <printOptions horizontalCentered="1"/>
  <pageMargins left="0.19685038924217224" right="0.19685038924217224" top="0.19685038924217224" bottom="0.31496062874794006" header="0.19685038924217224" footer="0.19685038924217224"/>
  <pageSetup horizontalDpi="180" verticalDpi="180" orientation="portrait" paperSize="9"/>
  <headerFooter alignWithMargins="0">
    <oddFooter>&amp;C&amp;10第&amp;P页/共&amp;N页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31"/>
  <sheetViews>
    <sheetView zoomScale="130" zoomScaleNormal="130" workbookViewId="0" topLeftCell="A1">
      <pane ySplit="3" topLeftCell="A4" activePane="bottomLeft" state="frozen"/>
      <selection pane="bottomLeft" activeCell="C27" sqref="C27"/>
    </sheetView>
  </sheetViews>
  <sheetFormatPr defaultColWidth="9.140625" defaultRowHeight="19.5" customHeight="1"/>
  <cols>
    <col min="1" max="1" width="5.7109375" style="1" customWidth="1"/>
    <col min="2" max="2" width="58.28125" style="7" customWidth="1"/>
    <col min="3" max="3" width="28.57421875" style="1" customWidth="1"/>
    <col min="4" max="4" width="17.8515625" style="1" customWidth="1"/>
    <col min="5" max="5" width="5.421875" style="1" customWidth="1"/>
    <col min="6" max="6" width="31.7109375" style="1" customWidth="1"/>
    <col min="7" max="7" width="21.7109375" style="1" customWidth="1"/>
    <col min="8" max="8" width="10.8515625" style="1" customWidth="1"/>
    <col min="9" max="9" width="23.28125" style="1" customWidth="1"/>
    <col min="10" max="231" width="9.140625" style="1" customWidth="1"/>
  </cols>
  <sheetData>
    <row r="1" spans="1:9" s="1" customFormat="1" ht="27.75" customHeight="1">
      <c r="A1" s="10" t="s">
        <v>54</v>
      </c>
      <c r="B1" s="11"/>
      <c r="C1" s="10"/>
      <c r="D1" s="10"/>
      <c r="E1" s="10"/>
      <c r="F1" s="10"/>
      <c r="G1" s="10"/>
      <c r="H1" s="10"/>
      <c r="I1" s="10"/>
    </row>
    <row r="2" spans="1:8" ht="10.5" customHeight="1">
      <c r="A2" s="282"/>
      <c r="B2" s="283"/>
      <c r="C2" s="282"/>
      <c r="D2" s="282"/>
      <c r="E2" s="282"/>
      <c r="F2" s="282"/>
      <c r="G2" s="282"/>
      <c r="H2" s="282"/>
    </row>
    <row r="3" spans="1:9" ht="19.5" customHeight="1">
      <c r="A3" s="13" t="s">
        <v>55</v>
      </c>
      <c r="B3" s="284" t="s">
        <v>56</v>
      </c>
      <c r="C3" s="285"/>
      <c r="D3" s="285" t="s">
        <v>57</v>
      </c>
      <c r="E3" s="285"/>
      <c r="F3" s="160"/>
      <c r="G3" s="160"/>
      <c r="H3" s="286"/>
      <c r="I3" s="286"/>
    </row>
    <row r="4" spans="1:9" ht="13.5">
      <c r="A4" s="64"/>
      <c r="B4" s="287" t="s">
        <v>58</v>
      </c>
      <c r="C4" s="288"/>
      <c r="D4" s="289"/>
      <c r="E4" s="290"/>
      <c r="F4" s="290"/>
      <c r="G4" s="290"/>
      <c r="H4" s="291"/>
      <c r="I4" s="298"/>
    </row>
    <row r="5" spans="1:9" ht="13.5">
      <c r="A5" s="64"/>
      <c r="B5" s="292" t="s">
        <v>59</v>
      </c>
      <c r="C5" s="290"/>
      <c r="D5" s="289"/>
      <c r="E5" s="290"/>
      <c r="F5" s="290"/>
      <c r="G5" s="290"/>
      <c r="H5" s="291"/>
      <c r="I5" s="298"/>
    </row>
    <row r="6" spans="1:9" ht="19.5" customHeight="1">
      <c r="A6" s="64"/>
      <c r="B6" s="87" t="s">
        <v>60</v>
      </c>
      <c r="C6" s="290"/>
      <c r="D6" s="289"/>
      <c r="E6" s="290"/>
      <c r="F6" s="290"/>
      <c r="G6" s="290"/>
      <c r="H6" s="291"/>
      <c r="I6" s="298"/>
    </row>
    <row r="7" spans="1:9" ht="19.5" customHeight="1">
      <c r="A7" s="64"/>
      <c r="B7" s="52" t="s">
        <v>61</v>
      </c>
      <c r="C7" s="290"/>
      <c r="D7" s="289"/>
      <c r="E7" s="290"/>
      <c r="F7" s="290"/>
      <c r="G7" s="290"/>
      <c r="H7" s="291"/>
      <c r="I7" s="298"/>
    </row>
    <row r="8" spans="1:9" ht="19.5" customHeight="1">
      <c r="A8" s="64"/>
      <c r="B8" s="87" t="s">
        <v>62</v>
      </c>
      <c r="C8" s="290"/>
      <c r="D8" s="289"/>
      <c r="E8" s="290"/>
      <c r="F8" s="290"/>
      <c r="G8" s="290"/>
      <c r="H8" s="291"/>
      <c r="I8" s="298"/>
    </row>
    <row r="9" spans="1:9" ht="13.5">
      <c r="A9" s="64"/>
      <c r="B9" s="58" t="s">
        <v>63</v>
      </c>
      <c r="C9" s="290"/>
      <c r="D9" s="289"/>
      <c r="E9" s="290"/>
      <c r="F9" s="290"/>
      <c r="G9" s="290"/>
      <c r="H9" s="291"/>
      <c r="I9" s="298"/>
    </row>
    <row r="10" spans="1:9" ht="19.5" customHeight="1">
      <c r="A10" s="64"/>
      <c r="B10" s="58" t="s">
        <v>64</v>
      </c>
      <c r="C10" s="290"/>
      <c r="D10" s="289"/>
      <c r="E10" s="290"/>
      <c r="F10" s="290"/>
      <c r="G10" s="290"/>
      <c r="H10" s="291"/>
      <c r="I10" s="298"/>
    </row>
    <row r="11" spans="1:9" ht="19.5" customHeight="1">
      <c r="A11" s="64"/>
      <c r="B11" s="87" t="s">
        <v>65</v>
      </c>
      <c r="C11" s="290"/>
      <c r="D11" s="289"/>
      <c r="E11" s="290"/>
      <c r="F11" s="290"/>
      <c r="G11" s="290"/>
      <c r="H11" s="291"/>
      <c r="I11" s="298"/>
    </row>
    <row r="12" spans="1:231" s="6" customFormat="1" ht="19.5" customHeight="1">
      <c r="A12" s="156"/>
      <c r="B12" s="87" t="s">
        <v>66</v>
      </c>
      <c r="C12" s="293"/>
      <c r="D12" s="294"/>
      <c r="E12" s="293"/>
      <c r="F12" s="293"/>
      <c r="G12" s="293"/>
      <c r="H12" s="295"/>
      <c r="I12" s="299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</row>
    <row r="13" spans="1:231" s="6" customFormat="1" ht="19.5" customHeight="1">
      <c r="A13" s="156"/>
      <c r="B13" s="87" t="s">
        <v>67</v>
      </c>
      <c r="C13" s="293"/>
      <c r="D13" s="294"/>
      <c r="E13" s="293"/>
      <c r="F13" s="293"/>
      <c r="G13" s="293"/>
      <c r="H13" s="295"/>
      <c r="I13" s="299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</row>
    <row r="14" spans="1:231" s="6" customFormat="1" ht="19.5" customHeight="1">
      <c r="A14" s="156"/>
      <c r="B14" s="87" t="s">
        <v>68</v>
      </c>
      <c r="C14" s="293"/>
      <c r="D14" s="294"/>
      <c r="E14" s="293"/>
      <c r="F14" s="293"/>
      <c r="G14" s="293"/>
      <c r="H14" s="295"/>
      <c r="I14" s="299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</row>
    <row r="15" spans="1:9" ht="19.5" customHeight="1">
      <c r="A15" s="64"/>
      <c r="B15" s="87" t="s">
        <v>69</v>
      </c>
      <c r="C15" s="290"/>
      <c r="D15" s="289"/>
      <c r="E15" s="290"/>
      <c r="F15" s="290"/>
      <c r="G15" s="290"/>
      <c r="H15" s="291"/>
      <c r="I15" s="298"/>
    </row>
    <row r="16" spans="1:9" ht="19.5" customHeight="1">
      <c r="A16" s="64"/>
      <c r="B16" s="87" t="s">
        <v>70</v>
      </c>
      <c r="C16" s="290"/>
      <c r="D16" s="289"/>
      <c r="E16" s="290"/>
      <c r="F16" s="290"/>
      <c r="G16" s="290"/>
      <c r="H16" s="291"/>
      <c r="I16" s="298"/>
    </row>
    <row r="17" spans="1:9" ht="19.5" customHeight="1">
      <c r="A17" s="64"/>
      <c r="B17" s="87" t="s">
        <v>71</v>
      </c>
      <c r="C17" s="290"/>
      <c r="D17" s="289"/>
      <c r="E17" s="290"/>
      <c r="F17" s="290"/>
      <c r="G17" s="290"/>
      <c r="H17" s="291"/>
      <c r="I17" s="298"/>
    </row>
    <row r="18" spans="1:9" ht="19.5" customHeight="1">
      <c r="A18" s="64"/>
      <c r="B18" s="87" t="s">
        <v>72</v>
      </c>
      <c r="C18" s="290"/>
      <c r="D18" s="289"/>
      <c r="E18" s="290"/>
      <c r="F18" s="290"/>
      <c r="G18" s="290"/>
      <c r="H18" s="291"/>
      <c r="I18" s="298"/>
    </row>
    <row r="19" spans="1:9" ht="19.5" customHeight="1">
      <c r="A19" s="64"/>
      <c r="B19" s="87" t="s">
        <v>73</v>
      </c>
      <c r="C19" s="290"/>
      <c r="D19" s="289"/>
      <c r="E19" s="290"/>
      <c r="F19" s="290"/>
      <c r="G19" s="290"/>
      <c r="H19" s="291"/>
      <c r="I19" s="298"/>
    </row>
    <row r="20" spans="1:9" ht="19.5" customHeight="1">
      <c r="A20" s="64"/>
      <c r="B20" s="87" t="s">
        <v>74</v>
      </c>
      <c r="C20" s="290"/>
      <c r="D20" s="289"/>
      <c r="E20" s="290"/>
      <c r="F20" s="290"/>
      <c r="G20" s="290"/>
      <c r="H20" s="291"/>
      <c r="I20" s="298"/>
    </row>
    <row r="21" spans="1:9" ht="19.5" customHeight="1">
      <c r="A21" s="64"/>
      <c r="B21" s="296" t="s">
        <v>75</v>
      </c>
      <c r="C21" s="290"/>
      <c r="D21" s="289"/>
      <c r="E21" s="290"/>
      <c r="F21" s="290"/>
      <c r="G21" s="290"/>
      <c r="H21" s="291"/>
      <c r="I21" s="298"/>
    </row>
    <row r="22" spans="1:9" ht="19.5" customHeight="1">
      <c r="A22" s="64"/>
      <c r="B22" s="296" t="s">
        <v>76</v>
      </c>
      <c r="C22" s="290"/>
      <c r="D22" s="289"/>
      <c r="E22" s="290"/>
      <c r="F22" s="290"/>
      <c r="G22" s="290"/>
      <c r="H22" s="291"/>
      <c r="I22" s="298"/>
    </row>
    <row r="23" spans="1:9" ht="19.5" customHeight="1">
      <c r="A23" s="64"/>
      <c r="B23" s="192" t="s">
        <v>77</v>
      </c>
      <c r="C23" s="290"/>
      <c r="D23" s="289"/>
      <c r="E23" s="290"/>
      <c r="F23" s="290"/>
      <c r="G23" s="290"/>
      <c r="H23" s="291"/>
      <c r="I23" s="298"/>
    </row>
    <row r="24" spans="1:231" s="6" customFormat="1" ht="19.5" customHeight="1">
      <c r="A24" s="156"/>
      <c r="B24" s="297" t="s">
        <v>59</v>
      </c>
      <c r="C24" s="293"/>
      <c r="D24" s="294"/>
      <c r="E24" s="293"/>
      <c r="F24" s="293"/>
      <c r="G24" s="293"/>
      <c r="H24" s="295"/>
      <c r="I24" s="299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</row>
    <row r="25" spans="1:9" ht="19.5" customHeight="1">
      <c r="A25" s="64"/>
      <c r="B25" s="87" t="s">
        <v>60</v>
      </c>
      <c r="C25" s="290"/>
      <c r="D25" s="289"/>
      <c r="E25" s="290"/>
      <c r="F25" s="290"/>
      <c r="G25" s="290"/>
      <c r="H25" s="291"/>
      <c r="I25" s="298"/>
    </row>
    <row r="26" spans="1:9" ht="19.5" customHeight="1">
      <c r="A26" s="64"/>
      <c r="B26" s="87" t="s">
        <v>78</v>
      </c>
      <c r="C26" s="290"/>
      <c r="D26" s="289"/>
      <c r="E26" s="290"/>
      <c r="F26" s="290"/>
      <c r="G26" s="290"/>
      <c r="H26" s="291"/>
      <c r="I26" s="298"/>
    </row>
    <row r="27" spans="1:9" ht="19.5" customHeight="1">
      <c r="A27" s="64"/>
      <c r="B27" s="87" t="s">
        <v>79</v>
      </c>
      <c r="C27" s="290"/>
      <c r="D27" s="289"/>
      <c r="E27" s="290"/>
      <c r="F27" s="290"/>
      <c r="G27" s="290"/>
      <c r="H27" s="291"/>
      <c r="I27" s="298"/>
    </row>
    <row r="28" spans="1:9" ht="19.5" customHeight="1">
      <c r="A28" s="64"/>
      <c r="B28" s="87" t="s">
        <v>80</v>
      </c>
      <c r="C28" s="290"/>
      <c r="D28" s="289"/>
      <c r="E28" s="290"/>
      <c r="F28" s="290"/>
      <c r="G28" s="290"/>
      <c r="H28" s="291"/>
      <c r="I28" s="298"/>
    </row>
    <row r="29" spans="1:9" ht="19.5" customHeight="1">
      <c r="A29" s="64"/>
      <c r="B29" s="87" t="s">
        <v>81</v>
      </c>
      <c r="C29" s="290"/>
      <c r="D29" s="289"/>
      <c r="E29" s="290"/>
      <c r="F29" s="290"/>
      <c r="G29" s="290"/>
      <c r="H29" s="291"/>
      <c r="I29" s="298"/>
    </row>
    <row r="30" spans="1:9" ht="19.5" customHeight="1">
      <c r="A30" s="64"/>
      <c r="B30" s="58" t="s">
        <v>82</v>
      </c>
      <c r="C30" s="290"/>
      <c r="D30" s="289"/>
      <c r="E30" s="290"/>
      <c r="F30" s="290"/>
      <c r="G30" s="290"/>
      <c r="H30" s="291"/>
      <c r="I30" s="298"/>
    </row>
    <row r="31" spans="1:231" s="6" customFormat="1" ht="19.5" customHeight="1">
      <c r="A31" s="156"/>
      <c r="B31" s="87" t="s">
        <v>62</v>
      </c>
      <c r="C31" s="293"/>
      <c r="D31" s="294"/>
      <c r="E31" s="293"/>
      <c r="F31" s="293"/>
      <c r="G31" s="293"/>
      <c r="H31" s="295"/>
      <c r="I31" s="299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</row>
  </sheetData>
  <sheetProtection/>
  <mergeCells count="2">
    <mergeCell ref="A1:I1"/>
    <mergeCell ref="A2:H2"/>
  </mergeCells>
  <hyperlinks>
    <hyperlink ref="B4" location="营业执照!B3" display="【营业执照】二级供应商：广州劢聚珂医疗器械有限公司"/>
  </hyperlinks>
  <printOptions horizontalCentered="1"/>
  <pageMargins left="0.19685038924217224" right="0.19685038924217224" top="0.19685038924217224" bottom="0.31496062874794006" header="0.19685038924217224" footer="0.19685038924217224"/>
  <pageSetup horizontalDpi="180" verticalDpi="180" orientation="portrait" paperSize="9"/>
  <headerFooter alignWithMargins="0">
    <oddFooter>&amp;C&amp;11主管：          录单：杨延          制表：杨延 2020-9-21 16:18:13
&amp;10第&amp;P页/共&amp;N页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6"/>
  <sheetViews>
    <sheetView zoomScaleSheetLayoutView="100" workbookViewId="0" topLeftCell="A1">
      <selection activeCell="D17" sqref="D17"/>
    </sheetView>
  </sheetViews>
  <sheetFormatPr defaultColWidth="8.8515625" defaultRowHeight="12.75"/>
  <cols>
    <col min="2" max="2" width="17.00390625" style="0" customWidth="1"/>
    <col min="3" max="3" width="18.28125" style="0" customWidth="1"/>
    <col min="4" max="4" width="28.28125" style="0" customWidth="1"/>
    <col min="5" max="5" width="7.28125" style="0" customWidth="1"/>
  </cols>
  <sheetData>
    <row r="2" spans="2:6" s="274" customFormat="1" ht="24">
      <c r="B2" s="278"/>
      <c r="C2" s="279" t="s">
        <v>83</v>
      </c>
      <c r="D2" s="279" t="s">
        <v>84</v>
      </c>
      <c r="E2" s="278"/>
      <c r="F2" s="279" t="s">
        <v>85</v>
      </c>
    </row>
    <row r="3" spans="2:6" s="274" customFormat="1" ht="12.75">
      <c r="B3" s="278"/>
      <c r="C3" s="279" t="s">
        <v>86</v>
      </c>
      <c r="D3" s="279" t="s">
        <v>87</v>
      </c>
      <c r="E3" s="279" t="s">
        <v>88</v>
      </c>
      <c r="F3" s="279" t="s">
        <v>89</v>
      </c>
    </row>
    <row r="4" spans="2:6" s="274" customFormat="1" ht="27">
      <c r="B4" s="280" t="s">
        <v>90</v>
      </c>
      <c r="C4" s="281" t="s">
        <v>91</v>
      </c>
      <c r="D4" s="281" t="s">
        <v>92</v>
      </c>
      <c r="E4" s="279" t="s">
        <v>93</v>
      </c>
      <c r="F4" s="278"/>
    </row>
    <row r="5" spans="2:6" s="274" customFormat="1" ht="24">
      <c r="B5" s="278" t="s">
        <v>94</v>
      </c>
      <c r="C5" s="281" t="s">
        <v>95</v>
      </c>
      <c r="D5" s="281" t="s">
        <v>96</v>
      </c>
      <c r="E5" s="278"/>
      <c r="F5" s="278"/>
    </row>
    <row r="6" spans="2:6" s="274" customFormat="1" ht="51">
      <c r="B6" s="278" t="s">
        <v>97</v>
      </c>
      <c r="C6" s="281" t="s">
        <v>98</v>
      </c>
      <c r="D6" s="278"/>
      <c r="E6" s="278"/>
      <c r="F6" s="281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4"/>
  <sheetViews>
    <sheetView zoomScaleSheetLayoutView="100" workbookViewId="0" topLeftCell="A1">
      <selection activeCell="I17" sqref="I17"/>
    </sheetView>
  </sheetViews>
  <sheetFormatPr defaultColWidth="8.8515625" defaultRowHeight="12.75"/>
  <sheetData>
    <row r="3" ht="12.75">
      <c r="B3" s="277" t="s">
        <v>100</v>
      </c>
    </row>
    <row r="4" ht="12.75">
      <c r="B4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"/>
  <sheetViews>
    <sheetView zoomScaleSheetLayoutView="100" workbookViewId="0" topLeftCell="A1">
      <selection activeCell="C27" sqref="C27"/>
    </sheetView>
  </sheetViews>
  <sheetFormatPr defaultColWidth="8.8515625" defaultRowHeight="12.75"/>
  <cols>
    <col min="1" max="1" width="11.28125" style="230" customWidth="1"/>
    <col min="2" max="2" width="41.00390625" style="230" customWidth="1"/>
    <col min="3" max="3" width="20.8515625" style="230" customWidth="1"/>
    <col min="4" max="4" width="11.8515625" style="230" customWidth="1"/>
    <col min="5" max="5" width="20.8515625" style="230" customWidth="1"/>
    <col min="6" max="6" width="29.7109375" style="230" customWidth="1"/>
  </cols>
  <sheetData>
    <row r="2" spans="1:6" s="8" customFormat="1" ht="21" customHeight="1">
      <c r="A2" s="275" t="s">
        <v>1</v>
      </c>
      <c r="B2" s="275" t="s">
        <v>102</v>
      </c>
      <c r="C2" s="275" t="s">
        <v>103</v>
      </c>
      <c r="D2" s="275" t="s">
        <v>104</v>
      </c>
      <c r="E2" s="275" t="s">
        <v>105</v>
      </c>
      <c r="F2" s="275" t="s">
        <v>86</v>
      </c>
    </row>
    <row r="3" spans="2:6" ht="21" customHeight="1">
      <c r="B3" s="271" t="s">
        <v>106</v>
      </c>
      <c r="C3" s="310" t="s">
        <v>107</v>
      </c>
      <c r="D3" s="271" t="s">
        <v>108</v>
      </c>
      <c r="E3" s="271">
        <v>50</v>
      </c>
      <c r="F3" s="276" t="s">
        <v>109</v>
      </c>
    </row>
    <row r="4" spans="2:6" ht="21" customHeight="1">
      <c r="B4" s="271" t="s">
        <v>110</v>
      </c>
      <c r="C4" s="310" t="s">
        <v>111</v>
      </c>
      <c r="D4" s="271" t="s">
        <v>112</v>
      </c>
      <c r="E4" s="271">
        <v>50</v>
      </c>
      <c r="F4" s="276" t="s">
        <v>95</v>
      </c>
    </row>
    <row r="5" spans="2:6" ht="21" customHeight="1">
      <c r="B5" s="271" t="s">
        <v>113</v>
      </c>
      <c r="C5" s="274" t="s">
        <v>114</v>
      </c>
      <c r="D5" s="271" t="s">
        <v>115</v>
      </c>
      <c r="E5" s="271">
        <v>6331.17</v>
      </c>
      <c r="F5" s="276" t="s">
        <v>98</v>
      </c>
    </row>
    <row r="6" spans="2:6" ht="21" customHeight="1">
      <c r="B6" s="271" t="s">
        <v>116</v>
      </c>
      <c r="C6" s="274" t="s">
        <v>117</v>
      </c>
      <c r="D6" s="271" t="s">
        <v>118</v>
      </c>
      <c r="E6" s="271">
        <v>3</v>
      </c>
      <c r="F6" s="276" t="s">
        <v>119</v>
      </c>
    </row>
    <row r="7" spans="2:6" ht="21" customHeight="1">
      <c r="B7" s="271" t="s">
        <v>110</v>
      </c>
      <c r="C7" s="310" t="s">
        <v>111</v>
      </c>
      <c r="D7" s="271" t="s">
        <v>112</v>
      </c>
      <c r="E7" s="271">
        <v>50</v>
      </c>
      <c r="F7" s="276" t="s">
        <v>95</v>
      </c>
    </row>
    <row r="8" spans="2:6" ht="21" customHeight="1">
      <c r="B8" s="271" t="s">
        <v>113</v>
      </c>
      <c r="C8" s="274" t="s">
        <v>114</v>
      </c>
      <c r="D8" s="271" t="s">
        <v>115</v>
      </c>
      <c r="E8" s="271">
        <v>6331.17</v>
      </c>
      <c r="F8" s="276" t="s">
        <v>98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SheetLayoutView="100" workbookViewId="0" topLeftCell="A1">
      <selection activeCell="C27" sqref="C27"/>
    </sheetView>
  </sheetViews>
  <sheetFormatPr defaultColWidth="8.8515625" defaultRowHeight="12.75"/>
  <cols>
    <col min="1" max="1" width="9.140625" style="230" customWidth="1"/>
    <col min="2" max="2" width="51.7109375" style="230" customWidth="1"/>
    <col min="3" max="3" width="32.28125" style="230" customWidth="1"/>
    <col min="4" max="4" width="10.7109375" style="230" customWidth="1"/>
    <col min="5" max="5" width="11.8515625" style="230" customWidth="1"/>
    <col min="6" max="6" width="18.7109375" style="230" customWidth="1"/>
  </cols>
  <sheetData>
    <row r="2" spans="1:6" s="230" customFormat="1" ht="21.75" customHeight="1">
      <c r="A2" s="268" t="s">
        <v>1</v>
      </c>
      <c r="B2" s="268" t="s">
        <v>102</v>
      </c>
      <c r="C2" s="268" t="s">
        <v>120</v>
      </c>
      <c r="D2" s="268" t="s">
        <v>121</v>
      </c>
      <c r="E2" s="268" t="s">
        <v>122</v>
      </c>
      <c r="F2" s="268" t="s">
        <v>123</v>
      </c>
    </row>
    <row r="3" spans="1:6" ht="21.75" customHeight="1">
      <c r="A3" s="200"/>
      <c r="B3" s="192" t="s">
        <v>106</v>
      </c>
      <c r="C3" s="269" t="s">
        <v>124</v>
      </c>
      <c r="D3" s="200"/>
      <c r="E3" s="200"/>
      <c r="F3" s="200"/>
    </row>
    <row r="4" spans="1:6" ht="21.75" customHeight="1">
      <c r="A4" s="200"/>
      <c r="B4" s="192" t="s">
        <v>106</v>
      </c>
      <c r="C4" s="269" t="s">
        <v>92</v>
      </c>
      <c r="D4" s="203" t="s">
        <v>93</v>
      </c>
      <c r="E4" s="270"/>
      <c r="F4" s="200" t="s">
        <v>125</v>
      </c>
    </row>
    <row r="5" spans="1:6" ht="21.75" customHeight="1">
      <c r="A5" s="200"/>
      <c r="B5" s="192" t="s">
        <v>110</v>
      </c>
      <c r="C5" s="269" t="s">
        <v>126</v>
      </c>
      <c r="D5" s="200"/>
      <c r="E5" s="200"/>
      <c r="F5" s="200"/>
    </row>
    <row r="6" spans="2:6" ht="21.75" customHeight="1">
      <c r="B6" s="192" t="s">
        <v>116</v>
      </c>
      <c r="C6" s="269" t="s">
        <v>92</v>
      </c>
      <c r="D6" s="203" t="s">
        <v>127</v>
      </c>
      <c r="E6" s="270"/>
      <c r="F6" s="200" t="s">
        <v>125</v>
      </c>
    </row>
    <row r="7" spans="2:6" ht="21.75" customHeight="1">
      <c r="B7" s="192" t="s">
        <v>110</v>
      </c>
      <c r="C7" s="269" t="s">
        <v>126</v>
      </c>
      <c r="D7" s="200"/>
      <c r="E7" s="200"/>
      <c r="F7" s="200"/>
    </row>
    <row r="8" spans="2:4" ht="21.75" customHeight="1">
      <c r="B8" s="271" t="s">
        <v>128</v>
      </c>
      <c r="C8" s="272" t="s">
        <v>124</v>
      </c>
      <c r="D8" s="273" t="s">
        <v>129</v>
      </c>
    </row>
    <row r="9" ht="21.75" customHeight="1"/>
    <row r="10" ht="21.75" customHeight="1">
      <c r="B10" s="274"/>
    </row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3"/>
  <sheetViews>
    <sheetView zoomScaleSheetLayoutView="100" workbookViewId="0" topLeftCell="A1">
      <pane xSplit="1" ySplit="3" topLeftCell="B4" activePane="bottomRight" state="frozen"/>
      <selection pane="bottomRight" activeCell="C27" sqref="C27"/>
    </sheetView>
  </sheetViews>
  <sheetFormatPr defaultColWidth="8.8515625" defaultRowHeight="12.75"/>
  <cols>
    <col min="1" max="1" width="3.140625" style="227" customWidth="1"/>
    <col min="2" max="2" width="5.140625" style="167" customWidth="1"/>
    <col min="3" max="3" width="16.00390625" style="167" customWidth="1"/>
    <col min="4" max="4" width="12.140625" style="167" customWidth="1"/>
    <col min="5" max="5" width="6.00390625" style="167" customWidth="1"/>
    <col min="6" max="6" width="3.140625" style="167" customWidth="1"/>
    <col min="7" max="7" width="12.28125" style="167" customWidth="1"/>
    <col min="8" max="8" width="6.140625" style="167" customWidth="1"/>
    <col min="9" max="9" width="5.00390625" style="167" customWidth="1"/>
    <col min="10" max="10" width="14.28125" style="227" customWidth="1"/>
    <col min="11" max="11" width="6.00390625" style="227" customWidth="1"/>
    <col min="12" max="12" width="12.421875" style="227" customWidth="1"/>
    <col min="13" max="13" width="14.00390625" style="227" customWidth="1"/>
    <col min="14" max="14" width="13.00390625" style="228" customWidth="1"/>
    <col min="15" max="15" width="9.7109375" style="229" customWidth="1"/>
    <col min="16" max="16" width="3.28125" style="230" customWidth="1"/>
    <col min="17" max="17" width="5.8515625" style="230" customWidth="1"/>
    <col min="18" max="18" width="3.28125" style="230" customWidth="1"/>
    <col min="19" max="19" width="4.7109375" style="230" customWidth="1"/>
    <col min="20" max="20" width="6.00390625" style="230" customWidth="1"/>
    <col min="21" max="21" width="8.140625" style="230" customWidth="1"/>
    <col min="22" max="22" width="5.7109375" style="230" customWidth="1"/>
  </cols>
  <sheetData>
    <row r="1" ht="13.5"/>
    <row r="2" spans="1:22" ht="33.75" customHeight="1">
      <c r="A2" s="231" t="s">
        <v>130</v>
      </c>
      <c r="B2" s="232"/>
      <c r="C2" s="232"/>
      <c r="D2" s="232"/>
      <c r="E2" s="232"/>
      <c r="F2" s="232"/>
      <c r="G2" s="232"/>
      <c r="H2" s="232"/>
      <c r="I2" s="242"/>
      <c r="J2" s="243" t="s">
        <v>131</v>
      </c>
      <c r="K2" s="243"/>
      <c r="L2" s="243"/>
      <c r="M2" s="243"/>
      <c r="N2" s="243"/>
      <c r="O2" s="243"/>
      <c r="P2" s="244" t="s">
        <v>132</v>
      </c>
      <c r="Q2" s="261"/>
      <c r="R2" s="261"/>
      <c r="S2" s="261"/>
      <c r="T2" s="261"/>
      <c r="U2" s="261"/>
      <c r="V2" s="262"/>
    </row>
    <row r="3" spans="1:22" s="166" customFormat="1" ht="34.5">
      <c r="A3" s="233" t="s">
        <v>1</v>
      </c>
      <c r="B3" s="234" t="s">
        <v>55</v>
      </c>
      <c r="C3" s="235" t="s">
        <v>2</v>
      </c>
      <c r="D3" s="235" t="s">
        <v>3</v>
      </c>
      <c r="E3" s="235" t="s">
        <v>4</v>
      </c>
      <c r="F3" s="235" t="s">
        <v>5</v>
      </c>
      <c r="G3" s="235" t="s">
        <v>133</v>
      </c>
      <c r="H3" s="235" t="s">
        <v>6</v>
      </c>
      <c r="I3" s="245" t="s">
        <v>134</v>
      </c>
      <c r="J3" s="246" t="s">
        <v>135</v>
      </c>
      <c r="K3" s="247" t="s">
        <v>104</v>
      </c>
      <c r="L3" s="247" t="s">
        <v>136</v>
      </c>
      <c r="M3" s="174" t="s">
        <v>137</v>
      </c>
      <c r="N3" s="186" t="s">
        <v>138</v>
      </c>
      <c r="O3" s="217" t="s">
        <v>139</v>
      </c>
      <c r="P3" s="248" t="s">
        <v>140</v>
      </c>
      <c r="Q3" s="263" t="s">
        <v>141</v>
      </c>
      <c r="R3" s="263" t="s">
        <v>142</v>
      </c>
      <c r="S3" s="263" t="s">
        <v>143</v>
      </c>
      <c r="T3" s="263" t="s">
        <v>144</v>
      </c>
      <c r="U3" s="263" t="s">
        <v>145</v>
      </c>
      <c r="V3" s="264" t="s">
        <v>146</v>
      </c>
    </row>
    <row r="4" spans="1:22" s="4" customFormat="1" ht="27" customHeight="1">
      <c r="A4" s="236"/>
      <c r="B4" s="85" t="s">
        <v>147</v>
      </c>
      <c r="C4" s="58" t="s">
        <v>8</v>
      </c>
      <c r="D4" s="58" t="s">
        <v>9</v>
      </c>
      <c r="E4" s="52" t="s">
        <v>148</v>
      </c>
      <c r="F4" s="58" t="s">
        <v>11</v>
      </c>
      <c r="G4" s="58" t="s">
        <v>90</v>
      </c>
      <c r="H4" s="58" t="s">
        <v>97</v>
      </c>
      <c r="I4" s="59">
        <f>21.5</f>
        <v>21.5</v>
      </c>
      <c r="J4" s="249" t="s">
        <v>149</v>
      </c>
      <c r="K4" s="213" t="s">
        <v>115</v>
      </c>
      <c r="L4" s="213" t="s">
        <v>150</v>
      </c>
      <c r="M4" s="218">
        <v>42862</v>
      </c>
      <c r="N4" s="219">
        <v>44322</v>
      </c>
      <c r="O4" s="191">
        <f ca="1">N4-TODAY()</f>
        <v>-8</v>
      </c>
      <c r="P4" s="250" t="s">
        <v>125</v>
      </c>
      <c r="Q4" s="201"/>
      <c r="R4" s="220" t="s">
        <v>125</v>
      </c>
      <c r="S4" s="220" t="s">
        <v>125</v>
      </c>
      <c r="T4" s="220" t="s">
        <v>125</v>
      </c>
      <c r="U4" s="201"/>
      <c r="V4" s="265"/>
    </row>
    <row r="5" spans="1:22" s="4" customFormat="1" ht="27" customHeight="1">
      <c r="A5" s="236"/>
      <c r="B5" s="85" t="s">
        <v>151</v>
      </c>
      <c r="C5" s="58" t="s">
        <v>13</v>
      </c>
      <c r="D5" s="58" t="s">
        <v>14</v>
      </c>
      <c r="E5" s="52" t="s">
        <v>15</v>
      </c>
      <c r="F5" s="58" t="s">
        <v>11</v>
      </c>
      <c r="G5" s="58" t="s">
        <v>90</v>
      </c>
      <c r="H5" s="58" t="s">
        <v>97</v>
      </c>
      <c r="I5" s="59">
        <f>3.2</f>
        <v>3.2</v>
      </c>
      <c r="J5" s="249" t="s">
        <v>149</v>
      </c>
      <c r="K5" s="213" t="s">
        <v>115</v>
      </c>
      <c r="L5" s="213" t="s">
        <v>150</v>
      </c>
      <c r="M5" s="218">
        <v>42862</v>
      </c>
      <c r="N5" s="219">
        <v>44322</v>
      </c>
      <c r="O5" s="191">
        <f aca="true" ca="1" t="shared" si="0" ref="O5:O28">N5-TODAY()</f>
        <v>-8</v>
      </c>
      <c r="P5" s="250" t="s">
        <v>125</v>
      </c>
      <c r="Q5" s="201"/>
      <c r="R5" s="220" t="s">
        <v>125</v>
      </c>
      <c r="S5" s="220" t="s">
        <v>125</v>
      </c>
      <c r="T5" s="220" t="s">
        <v>125</v>
      </c>
      <c r="U5" s="201"/>
      <c r="V5" s="265"/>
    </row>
    <row r="6" spans="1:22" s="4" customFormat="1" ht="27" customHeight="1">
      <c r="A6" s="236"/>
      <c r="B6" s="85" t="s">
        <v>152</v>
      </c>
      <c r="C6" s="58" t="s">
        <v>16</v>
      </c>
      <c r="D6" s="58" t="s">
        <v>17</v>
      </c>
      <c r="E6" s="52" t="s">
        <v>148</v>
      </c>
      <c r="F6" s="58" t="s">
        <v>11</v>
      </c>
      <c r="G6" s="58" t="s">
        <v>90</v>
      </c>
      <c r="H6" s="58" t="s">
        <v>97</v>
      </c>
      <c r="I6" s="59">
        <f>23</f>
        <v>23</v>
      </c>
      <c r="J6" s="249" t="s">
        <v>149</v>
      </c>
      <c r="K6" s="213" t="s">
        <v>115</v>
      </c>
      <c r="L6" s="213" t="s">
        <v>150</v>
      </c>
      <c r="M6" s="218">
        <v>42862</v>
      </c>
      <c r="N6" s="219">
        <v>44322</v>
      </c>
      <c r="O6" s="191">
        <f ca="1" t="shared" si="0"/>
        <v>-8</v>
      </c>
      <c r="P6" s="250" t="s">
        <v>125</v>
      </c>
      <c r="Q6" s="201"/>
      <c r="R6" s="220" t="s">
        <v>125</v>
      </c>
      <c r="S6" s="220" t="s">
        <v>125</v>
      </c>
      <c r="T6" s="220" t="s">
        <v>125</v>
      </c>
      <c r="U6" s="201"/>
      <c r="V6" s="265"/>
    </row>
    <row r="7" spans="1:22" s="4" customFormat="1" ht="27" customHeight="1">
      <c r="A7" s="236"/>
      <c r="B7" s="85" t="s">
        <v>153</v>
      </c>
      <c r="C7" s="58" t="s">
        <v>16</v>
      </c>
      <c r="D7" s="58" t="s">
        <v>17</v>
      </c>
      <c r="E7" s="52" t="s">
        <v>15</v>
      </c>
      <c r="F7" s="58" t="s">
        <v>11</v>
      </c>
      <c r="G7" s="58" t="s">
        <v>90</v>
      </c>
      <c r="H7" s="58" t="s">
        <v>97</v>
      </c>
      <c r="I7" s="59">
        <f>3.1</f>
        <v>3.1</v>
      </c>
      <c r="J7" s="251"/>
      <c r="K7" s="178"/>
      <c r="L7" s="178"/>
      <c r="M7" s="218">
        <v>42862</v>
      </c>
      <c r="N7" s="219">
        <v>44322</v>
      </c>
      <c r="O7" s="191">
        <f ca="1" t="shared" si="0"/>
        <v>-8</v>
      </c>
      <c r="P7" s="252"/>
      <c r="Q7" s="201"/>
      <c r="R7" s="201"/>
      <c r="S7" s="201"/>
      <c r="T7" s="201"/>
      <c r="U7" s="201"/>
      <c r="V7" s="265"/>
    </row>
    <row r="8" spans="1:22" s="4" customFormat="1" ht="27" customHeight="1">
      <c r="A8" s="236"/>
      <c r="B8" s="85" t="s">
        <v>154</v>
      </c>
      <c r="C8" s="58" t="s">
        <v>19</v>
      </c>
      <c r="D8" s="58" t="s">
        <v>20</v>
      </c>
      <c r="E8" s="52" t="s">
        <v>155</v>
      </c>
      <c r="F8" s="58" t="s">
        <v>11</v>
      </c>
      <c r="G8" s="58" t="s">
        <v>90</v>
      </c>
      <c r="H8" s="58" t="s">
        <v>97</v>
      </c>
      <c r="I8" s="59">
        <f>14</f>
        <v>14</v>
      </c>
      <c r="J8" s="249" t="s">
        <v>149</v>
      </c>
      <c r="K8" s="213" t="s">
        <v>115</v>
      </c>
      <c r="L8" s="213" t="s">
        <v>150</v>
      </c>
      <c r="M8" s="218">
        <v>42862</v>
      </c>
      <c r="N8" s="219">
        <v>44322</v>
      </c>
      <c r="O8" s="191">
        <f ca="1" t="shared" si="0"/>
        <v>-8</v>
      </c>
      <c r="P8" s="250" t="s">
        <v>125</v>
      </c>
      <c r="Q8" s="201"/>
      <c r="R8" s="220" t="s">
        <v>125</v>
      </c>
      <c r="S8" s="220" t="s">
        <v>125</v>
      </c>
      <c r="T8" s="220" t="s">
        <v>125</v>
      </c>
      <c r="U8" s="201"/>
      <c r="V8" s="265"/>
    </row>
    <row r="9" spans="1:22" s="4" customFormat="1" ht="27" customHeight="1">
      <c r="A9" s="236"/>
      <c r="B9" s="85" t="s">
        <v>156</v>
      </c>
      <c r="C9" s="58" t="s">
        <v>19</v>
      </c>
      <c r="D9" s="58" t="s">
        <v>20</v>
      </c>
      <c r="E9" s="52" t="s">
        <v>148</v>
      </c>
      <c r="F9" s="58" t="s">
        <v>11</v>
      </c>
      <c r="G9" s="58" t="s">
        <v>90</v>
      </c>
      <c r="H9" s="58" t="s">
        <v>97</v>
      </c>
      <c r="I9" s="59">
        <f>18</f>
        <v>18</v>
      </c>
      <c r="J9" s="251"/>
      <c r="K9" s="178"/>
      <c r="L9" s="178"/>
      <c r="M9" s="218">
        <v>42862</v>
      </c>
      <c r="N9" s="219">
        <v>44322</v>
      </c>
      <c r="O9" s="191">
        <f ca="1" t="shared" si="0"/>
        <v>-8</v>
      </c>
      <c r="P9" s="252"/>
      <c r="Q9" s="201"/>
      <c r="R9" s="201"/>
      <c r="S9" s="201"/>
      <c r="T9" s="201"/>
      <c r="U9" s="201"/>
      <c r="V9" s="265"/>
    </row>
    <row r="10" spans="1:22" s="4" customFormat="1" ht="27" customHeight="1">
      <c r="A10" s="236"/>
      <c r="B10" s="85" t="s">
        <v>157</v>
      </c>
      <c r="C10" s="58" t="s">
        <v>21</v>
      </c>
      <c r="D10" s="58" t="s">
        <v>22</v>
      </c>
      <c r="E10" s="52" t="s">
        <v>158</v>
      </c>
      <c r="F10" s="58" t="s">
        <v>11</v>
      </c>
      <c r="G10" s="58" t="s">
        <v>90</v>
      </c>
      <c r="H10" s="58" t="s">
        <v>97</v>
      </c>
      <c r="I10" s="59">
        <f>56</f>
        <v>56</v>
      </c>
      <c r="J10" s="251"/>
      <c r="K10" s="178"/>
      <c r="L10" s="178"/>
      <c r="M10" s="218">
        <v>42862</v>
      </c>
      <c r="N10" s="219">
        <v>44322</v>
      </c>
      <c r="O10" s="191">
        <f ca="1" t="shared" si="0"/>
        <v>-8</v>
      </c>
      <c r="P10" s="252"/>
      <c r="Q10" s="201"/>
      <c r="R10" s="201"/>
      <c r="S10" s="201"/>
      <c r="T10" s="201"/>
      <c r="U10" s="201"/>
      <c r="V10" s="265"/>
    </row>
    <row r="11" spans="1:22" s="4" customFormat="1" ht="27" customHeight="1">
      <c r="A11" s="236"/>
      <c r="B11" s="85" t="s">
        <v>159</v>
      </c>
      <c r="C11" s="58" t="s">
        <v>24</v>
      </c>
      <c r="D11" s="58" t="s">
        <v>25</v>
      </c>
      <c r="E11" s="52" t="s">
        <v>26</v>
      </c>
      <c r="F11" s="58" t="s">
        <v>11</v>
      </c>
      <c r="G11" s="58" t="s">
        <v>90</v>
      </c>
      <c r="H11" s="58" t="s">
        <v>97</v>
      </c>
      <c r="I11" s="59">
        <f>26</f>
        <v>26</v>
      </c>
      <c r="J11" s="249" t="s">
        <v>149</v>
      </c>
      <c r="K11" s="213" t="s">
        <v>115</v>
      </c>
      <c r="L11" s="213" t="s">
        <v>150</v>
      </c>
      <c r="M11" s="218">
        <v>42862</v>
      </c>
      <c r="N11" s="219">
        <v>44322</v>
      </c>
      <c r="O11" s="191">
        <f ca="1" t="shared" si="0"/>
        <v>-8</v>
      </c>
      <c r="P11" s="250" t="s">
        <v>125</v>
      </c>
      <c r="Q11" s="201"/>
      <c r="R11" s="220" t="s">
        <v>125</v>
      </c>
      <c r="S11" s="220" t="s">
        <v>125</v>
      </c>
      <c r="T11" s="220" t="s">
        <v>125</v>
      </c>
      <c r="U11" s="201"/>
      <c r="V11" s="265"/>
    </row>
    <row r="12" spans="1:22" s="4" customFormat="1" ht="27" customHeight="1">
      <c r="A12" s="236"/>
      <c r="B12" s="85" t="s">
        <v>160</v>
      </c>
      <c r="C12" s="58" t="s">
        <v>27</v>
      </c>
      <c r="D12" s="58" t="s">
        <v>28</v>
      </c>
      <c r="E12" s="52" t="s">
        <v>148</v>
      </c>
      <c r="F12" s="58" t="s">
        <v>11</v>
      </c>
      <c r="G12" s="58" t="s">
        <v>90</v>
      </c>
      <c r="H12" s="58" t="s">
        <v>97</v>
      </c>
      <c r="I12" s="59">
        <f>8.2</f>
        <v>8.2</v>
      </c>
      <c r="J12" s="249" t="s">
        <v>149</v>
      </c>
      <c r="K12" s="213" t="s">
        <v>115</v>
      </c>
      <c r="L12" s="213" t="s">
        <v>150</v>
      </c>
      <c r="M12" s="218">
        <v>42862</v>
      </c>
      <c r="N12" s="219">
        <v>44322</v>
      </c>
      <c r="O12" s="191">
        <f ca="1" t="shared" si="0"/>
        <v>-8</v>
      </c>
      <c r="P12" s="250" t="s">
        <v>125</v>
      </c>
      <c r="Q12" s="201"/>
      <c r="R12" s="220" t="s">
        <v>125</v>
      </c>
      <c r="S12" s="220" t="s">
        <v>125</v>
      </c>
      <c r="T12" s="220" t="s">
        <v>125</v>
      </c>
      <c r="U12" s="201"/>
      <c r="V12" s="265"/>
    </row>
    <row r="13" spans="1:22" s="4" customFormat="1" ht="27" customHeight="1">
      <c r="A13" s="236"/>
      <c r="B13" s="179" t="s">
        <v>161</v>
      </c>
      <c r="C13" s="180" t="s">
        <v>162</v>
      </c>
      <c r="D13" s="180" t="s">
        <v>163</v>
      </c>
      <c r="E13" s="182" t="s">
        <v>148</v>
      </c>
      <c r="F13" s="180" t="s">
        <v>11</v>
      </c>
      <c r="G13" s="180" t="s">
        <v>90</v>
      </c>
      <c r="H13" s="180" t="s">
        <v>97</v>
      </c>
      <c r="I13" s="253">
        <f>35</f>
        <v>35</v>
      </c>
      <c r="J13" s="249" t="s">
        <v>149</v>
      </c>
      <c r="K13" s="213" t="s">
        <v>115</v>
      </c>
      <c r="L13" s="213" t="s">
        <v>150</v>
      </c>
      <c r="M13" s="218">
        <v>42862</v>
      </c>
      <c r="N13" s="219">
        <v>44322</v>
      </c>
      <c r="O13" s="191">
        <f ca="1" t="shared" si="0"/>
        <v>-8</v>
      </c>
      <c r="P13" s="250" t="s">
        <v>125</v>
      </c>
      <c r="Q13" s="201"/>
      <c r="R13" s="220" t="s">
        <v>125</v>
      </c>
      <c r="S13" s="220" t="s">
        <v>125</v>
      </c>
      <c r="T13" s="220" t="s">
        <v>125</v>
      </c>
      <c r="U13" s="201"/>
      <c r="V13" s="265"/>
    </row>
    <row r="14" spans="1:22" s="4" customFormat="1" ht="27" customHeight="1">
      <c r="A14" s="236"/>
      <c r="B14" s="179" t="s">
        <v>164</v>
      </c>
      <c r="C14" s="180" t="s">
        <v>165</v>
      </c>
      <c r="D14" s="180" t="s">
        <v>166</v>
      </c>
      <c r="E14" s="182" t="s">
        <v>15</v>
      </c>
      <c r="F14" s="180" t="s">
        <v>11</v>
      </c>
      <c r="G14" s="180" t="s">
        <v>90</v>
      </c>
      <c r="H14" s="180" t="s">
        <v>97</v>
      </c>
      <c r="I14" s="253">
        <f>9</f>
        <v>9</v>
      </c>
      <c r="J14" s="249"/>
      <c r="K14" s="213"/>
      <c r="L14" s="213"/>
      <c r="M14" s="218">
        <v>42862</v>
      </c>
      <c r="N14" s="219">
        <v>44322</v>
      </c>
      <c r="O14" s="191">
        <f ca="1" t="shared" si="0"/>
        <v>-8</v>
      </c>
      <c r="P14" s="252"/>
      <c r="Q14" s="201"/>
      <c r="R14" s="201"/>
      <c r="S14" s="201"/>
      <c r="T14" s="201"/>
      <c r="U14" s="201"/>
      <c r="V14" s="265"/>
    </row>
    <row r="15" spans="1:22" s="4" customFormat="1" ht="27" customHeight="1">
      <c r="A15" s="236"/>
      <c r="B15" s="179"/>
      <c r="C15" s="180" t="s">
        <v>165</v>
      </c>
      <c r="D15" s="180" t="s">
        <v>166</v>
      </c>
      <c r="E15" s="182" t="s">
        <v>148</v>
      </c>
      <c r="F15" s="180" t="s">
        <v>11</v>
      </c>
      <c r="G15" s="180" t="s">
        <v>90</v>
      </c>
      <c r="H15" s="180" t="s">
        <v>97</v>
      </c>
      <c r="I15" s="253"/>
      <c r="J15" s="249" t="s">
        <v>149</v>
      </c>
      <c r="K15" s="213" t="s">
        <v>115</v>
      </c>
      <c r="L15" s="213" t="s">
        <v>150</v>
      </c>
      <c r="M15" s="218">
        <v>42862</v>
      </c>
      <c r="N15" s="219">
        <v>44322</v>
      </c>
      <c r="O15" s="191">
        <f ca="1" t="shared" si="0"/>
        <v>-8</v>
      </c>
      <c r="P15" s="250" t="s">
        <v>125</v>
      </c>
      <c r="Q15" s="201"/>
      <c r="R15" s="220" t="s">
        <v>125</v>
      </c>
      <c r="S15" s="220" t="s">
        <v>125</v>
      </c>
      <c r="T15" s="220" t="s">
        <v>125</v>
      </c>
      <c r="U15" s="201"/>
      <c r="V15" s="265"/>
    </row>
    <row r="16" spans="1:22" s="4" customFormat="1" ht="27" customHeight="1">
      <c r="A16" s="236"/>
      <c r="B16" s="179"/>
      <c r="C16" s="183" t="s">
        <v>167</v>
      </c>
      <c r="D16" s="183" t="s">
        <v>167</v>
      </c>
      <c r="E16" s="185" t="s">
        <v>168</v>
      </c>
      <c r="F16" s="183"/>
      <c r="G16" s="183" t="s">
        <v>90</v>
      </c>
      <c r="H16" s="183" t="s">
        <v>97</v>
      </c>
      <c r="I16" s="254"/>
      <c r="J16" s="255" t="s">
        <v>149</v>
      </c>
      <c r="K16" s="214" t="s">
        <v>115</v>
      </c>
      <c r="L16" s="214" t="s">
        <v>150</v>
      </c>
      <c r="M16" s="223">
        <v>42862</v>
      </c>
      <c r="N16" s="224">
        <v>44322</v>
      </c>
      <c r="O16" s="191">
        <f ca="1" t="shared" si="0"/>
        <v>-8</v>
      </c>
      <c r="P16" s="256" t="s">
        <v>125</v>
      </c>
      <c r="Q16" s="226"/>
      <c r="R16" s="225" t="s">
        <v>125</v>
      </c>
      <c r="S16" s="225" t="s">
        <v>125</v>
      </c>
      <c r="T16" s="225" t="s">
        <v>125</v>
      </c>
      <c r="U16" s="201"/>
      <c r="V16" s="265"/>
    </row>
    <row r="17" spans="1:22" s="4" customFormat="1" ht="27" customHeight="1">
      <c r="A17" s="236"/>
      <c r="B17" s="179" t="s">
        <v>169</v>
      </c>
      <c r="C17" s="180" t="s">
        <v>170</v>
      </c>
      <c r="D17" s="180" t="s">
        <v>171</v>
      </c>
      <c r="E17" s="182" t="s">
        <v>172</v>
      </c>
      <c r="F17" s="180" t="s">
        <v>11</v>
      </c>
      <c r="G17" s="180" t="s">
        <v>90</v>
      </c>
      <c r="H17" s="180" t="s">
        <v>173</v>
      </c>
      <c r="I17" s="253">
        <f>5</f>
        <v>5</v>
      </c>
      <c r="J17" s="249" t="s">
        <v>174</v>
      </c>
      <c r="K17" s="213" t="s">
        <v>129</v>
      </c>
      <c r="L17" s="213" t="s">
        <v>175</v>
      </c>
      <c r="M17" s="218">
        <v>42714</v>
      </c>
      <c r="N17" s="219">
        <v>44174</v>
      </c>
      <c r="O17" s="191">
        <f ca="1" t="shared" si="0"/>
        <v>-156</v>
      </c>
      <c r="P17" s="252"/>
      <c r="Q17" s="201"/>
      <c r="R17" s="201"/>
      <c r="S17" s="201"/>
      <c r="T17" s="201"/>
      <c r="U17" s="201"/>
      <c r="V17" s="265"/>
    </row>
    <row r="18" spans="1:22" s="4" customFormat="1" ht="27" customHeight="1">
      <c r="A18" s="236"/>
      <c r="B18" s="85" t="s">
        <v>176</v>
      </c>
      <c r="C18" s="58" t="s">
        <v>177</v>
      </c>
      <c r="D18" s="58" t="s">
        <v>178</v>
      </c>
      <c r="E18" s="52" t="s">
        <v>179</v>
      </c>
      <c r="F18" s="58" t="s">
        <v>11</v>
      </c>
      <c r="G18" s="58" t="s">
        <v>180</v>
      </c>
      <c r="H18" s="58" t="s">
        <v>97</v>
      </c>
      <c r="I18" s="59">
        <f>10.5</f>
        <v>10.5</v>
      </c>
      <c r="J18" s="251"/>
      <c r="K18" s="178"/>
      <c r="L18" s="178"/>
      <c r="M18" s="178"/>
      <c r="N18" s="221"/>
      <c r="O18" s="191">
        <f ca="1" t="shared" si="0"/>
        <v>-44330</v>
      </c>
      <c r="P18" s="252"/>
      <c r="Q18" s="201"/>
      <c r="R18" s="201"/>
      <c r="S18" s="201"/>
      <c r="T18" s="201"/>
      <c r="U18" s="201"/>
      <c r="V18" s="265"/>
    </row>
    <row r="19" spans="1:22" s="4" customFormat="1" ht="27" customHeight="1">
      <c r="A19" s="236"/>
      <c r="B19" s="179" t="s">
        <v>181</v>
      </c>
      <c r="C19" s="180" t="s">
        <v>182</v>
      </c>
      <c r="D19" s="180" t="s">
        <v>183</v>
      </c>
      <c r="E19" s="182" t="s">
        <v>184</v>
      </c>
      <c r="F19" s="180" t="s">
        <v>11</v>
      </c>
      <c r="G19" s="180" t="s">
        <v>180</v>
      </c>
      <c r="H19" s="180" t="s">
        <v>173</v>
      </c>
      <c r="I19" s="253">
        <f>11</f>
        <v>11</v>
      </c>
      <c r="J19" s="251"/>
      <c r="K19" s="178"/>
      <c r="L19" s="178"/>
      <c r="M19" s="178"/>
      <c r="N19" s="221"/>
      <c r="O19" s="191">
        <f ca="1" t="shared" si="0"/>
        <v>-44330</v>
      </c>
      <c r="P19" s="252"/>
      <c r="Q19" s="201"/>
      <c r="R19" s="201"/>
      <c r="S19" s="201"/>
      <c r="T19" s="201"/>
      <c r="U19" s="201"/>
      <c r="V19" s="265"/>
    </row>
    <row r="20" spans="1:22" s="4" customFormat="1" ht="27" customHeight="1">
      <c r="A20" s="236"/>
      <c r="B20" s="85" t="s">
        <v>185</v>
      </c>
      <c r="C20" s="58" t="s">
        <v>33</v>
      </c>
      <c r="D20" s="58" t="s">
        <v>34</v>
      </c>
      <c r="E20" s="52" t="s">
        <v>186</v>
      </c>
      <c r="F20" s="58" t="s">
        <v>11</v>
      </c>
      <c r="G20" s="58" t="s">
        <v>187</v>
      </c>
      <c r="H20" s="58" t="s">
        <v>173</v>
      </c>
      <c r="I20" s="59">
        <f>29</f>
        <v>29</v>
      </c>
      <c r="J20" s="251"/>
      <c r="K20" s="178"/>
      <c r="L20" s="178"/>
      <c r="M20" s="178"/>
      <c r="N20" s="221"/>
      <c r="O20" s="191">
        <f ca="1" t="shared" si="0"/>
        <v>-44330</v>
      </c>
      <c r="P20" s="252"/>
      <c r="Q20" s="201"/>
      <c r="R20" s="201"/>
      <c r="S20" s="201"/>
      <c r="T20" s="201"/>
      <c r="U20" s="201"/>
      <c r="V20" s="265"/>
    </row>
    <row r="21" spans="1:22" s="4" customFormat="1" ht="27" customHeight="1">
      <c r="A21" s="236"/>
      <c r="B21" s="85" t="s">
        <v>188</v>
      </c>
      <c r="C21" s="58" t="s">
        <v>37</v>
      </c>
      <c r="D21" s="58" t="s">
        <v>38</v>
      </c>
      <c r="E21" s="52" t="s">
        <v>158</v>
      </c>
      <c r="F21" s="58" t="s">
        <v>11</v>
      </c>
      <c r="G21" s="58" t="s">
        <v>187</v>
      </c>
      <c r="H21" s="58" t="s">
        <v>173</v>
      </c>
      <c r="I21" s="59">
        <f>50</f>
        <v>50</v>
      </c>
      <c r="J21" s="251"/>
      <c r="K21" s="178"/>
      <c r="L21" s="178"/>
      <c r="M21" s="178"/>
      <c r="N21" s="221"/>
      <c r="O21" s="191">
        <f ca="1" t="shared" si="0"/>
        <v>-44330</v>
      </c>
      <c r="P21" s="252"/>
      <c r="Q21" s="201"/>
      <c r="R21" s="201"/>
      <c r="S21" s="201"/>
      <c r="T21" s="201"/>
      <c r="U21" s="201"/>
      <c r="V21" s="265"/>
    </row>
    <row r="22" spans="1:22" s="4" customFormat="1" ht="27" customHeight="1">
      <c r="A22" s="237"/>
      <c r="B22" s="85" t="s">
        <v>189</v>
      </c>
      <c r="C22" s="58" t="s">
        <v>39</v>
      </c>
      <c r="D22" s="58" t="s">
        <v>40</v>
      </c>
      <c r="E22" s="52" t="s">
        <v>158</v>
      </c>
      <c r="F22" s="58" t="s">
        <v>11</v>
      </c>
      <c r="G22" s="58" t="s">
        <v>187</v>
      </c>
      <c r="H22" s="58" t="s">
        <v>173</v>
      </c>
      <c r="I22" s="59">
        <f>330</f>
        <v>330</v>
      </c>
      <c r="J22" s="251"/>
      <c r="K22" s="178"/>
      <c r="L22" s="178"/>
      <c r="M22" s="178"/>
      <c r="N22" s="221"/>
      <c r="O22" s="191">
        <f ca="1" t="shared" si="0"/>
        <v>-44330</v>
      </c>
      <c r="P22" s="252"/>
      <c r="Q22" s="201"/>
      <c r="R22" s="201"/>
      <c r="S22" s="201"/>
      <c r="T22" s="201"/>
      <c r="U22" s="201"/>
      <c r="V22" s="265"/>
    </row>
    <row r="23" spans="1:22" s="4" customFormat="1" ht="27" customHeight="1">
      <c r="A23" s="237"/>
      <c r="B23" s="85" t="s">
        <v>190</v>
      </c>
      <c r="C23" s="58" t="s">
        <v>41</v>
      </c>
      <c r="D23" s="58" t="s">
        <v>42</v>
      </c>
      <c r="E23" s="52" t="s">
        <v>191</v>
      </c>
      <c r="F23" s="58" t="s">
        <v>11</v>
      </c>
      <c r="G23" s="58" t="s">
        <v>192</v>
      </c>
      <c r="H23" s="58" t="s">
        <v>193</v>
      </c>
      <c r="I23" s="59">
        <f>12.5</f>
        <v>12.5</v>
      </c>
      <c r="J23" s="251"/>
      <c r="K23" s="178"/>
      <c r="L23" s="178"/>
      <c r="M23" s="178"/>
      <c r="N23" s="221"/>
      <c r="O23" s="191">
        <f ca="1" t="shared" si="0"/>
        <v>-44330</v>
      </c>
      <c r="P23" s="252"/>
      <c r="Q23" s="201"/>
      <c r="R23" s="201"/>
      <c r="S23" s="201"/>
      <c r="T23" s="201"/>
      <c r="U23" s="201"/>
      <c r="V23" s="265"/>
    </row>
    <row r="24" spans="1:22" s="4" customFormat="1" ht="27" customHeight="1">
      <c r="A24" s="237"/>
      <c r="B24" s="85" t="s">
        <v>194</v>
      </c>
      <c r="C24" s="58" t="s">
        <v>45</v>
      </c>
      <c r="D24" s="58" t="s">
        <v>46</v>
      </c>
      <c r="E24" s="52" t="s">
        <v>195</v>
      </c>
      <c r="F24" s="58" t="s">
        <v>11</v>
      </c>
      <c r="G24" s="58" t="s">
        <v>196</v>
      </c>
      <c r="H24" s="58" t="s">
        <v>197</v>
      </c>
      <c r="I24" s="59">
        <f>680</f>
        <v>680</v>
      </c>
      <c r="J24" s="251"/>
      <c r="K24" s="178"/>
      <c r="L24" s="178"/>
      <c r="M24" s="178"/>
      <c r="N24" s="221"/>
      <c r="O24" s="191">
        <f ca="1" t="shared" si="0"/>
        <v>-44330</v>
      </c>
      <c r="P24" s="252"/>
      <c r="Q24" s="201"/>
      <c r="R24" s="201"/>
      <c r="S24" s="201"/>
      <c r="T24" s="201"/>
      <c r="U24" s="201"/>
      <c r="V24" s="265"/>
    </row>
    <row r="25" spans="1:22" s="4" customFormat="1" ht="27" customHeight="1">
      <c r="A25" s="237"/>
      <c r="B25" s="85" t="s">
        <v>198</v>
      </c>
      <c r="C25" s="58" t="s">
        <v>199</v>
      </c>
      <c r="D25" s="58" t="s">
        <v>200</v>
      </c>
      <c r="E25" s="52" t="s">
        <v>148</v>
      </c>
      <c r="F25" s="58" t="s">
        <v>11</v>
      </c>
      <c r="G25" s="58" t="s">
        <v>201</v>
      </c>
      <c r="H25" s="58" t="s">
        <v>202</v>
      </c>
      <c r="I25" s="59">
        <f>8.5</f>
        <v>8.5</v>
      </c>
      <c r="J25" s="251"/>
      <c r="K25" s="178"/>
      <c r="L25" s="178"/>
      <c r="M25" s="178"/>
      <c r="N25" s="221"/>
      <c r="O25" s="191">
        <f ca="1" t="shared" si="0"/>
        <v>-44330</v>
      </c>
      <c r="P25" s="252"/>
      <c r="Q25" s="201"/>
      <c r="R25" s="201"/>
      <c r="S25" s="201"/>
      <c r="T25" s="201"/>
      <c r="U25" s="201"/>
      <c r="V25" s="265"/>
    </row>
    <row r="26" spans="1:22" s="4" customFormat="1" ht="27" customHeight="1">
      <c r="A26" s="237"/>
      <c r="B26" s="85" t="s">
        <v>203</v>
      </c>
      <c r="C26" s="58" t="s">
        <v>49</v>
      </c>
      <c r="D26" s="58" t="s">
        <v>50</v>
      </c>
      <c r="E26" s="52" t="s">
        <v>15</v>
      </c>
      <c r="F26" s="58" t="s">
        <v>11</v>
      </c>
      <c r="G26" s="58" t="s">
        <v>201</v>
      </c>
      <c r="H26" s="58" t="s">
        <v>202</v>
      </c>
      <c r="I26" s="59">
        <f>3</f>
        <v>3</v>
      </c>
      <c r="J26" s="251"/>
      <c r="K26" s="178"/>
      <c r="L26" s="178"/>
      <c r="M26" s="178"/>
      <c r="N26" s="221"/>
      <c r="O26" s="191">
        <f ca="1" t="shared" si="0"/>
        <v>-44330</v>
      </c>
      <c r="P26" s="252"/>
      <c r="Q26" s="201"/>
      <c r="R26" s="201"/>
      <c r="S26" s="201"/>
      <c r="T26" s="201"/>
      <c r="U26" s="201"/>
      <c r="V26" s="265"/>
    </row>
    <row r="27" spans="1:22" s="4" customFormat="1" ht="27" customHeight="1">
      <c r="A27" s="237"/>
      <c r="B27" s="85" t="s">
        <v>204</v>
      </c>
      <c r="C27" s="58" t="s">
        <v>52</v>
      </c>
      <c r="D27" s="58" t="s">
        <v>53</v>
      </c>
      <c r="E27" s="52" t="s">
        <v>148</v>
      </c>
      <c r="F27" s="58" t="s">
        <v>11</v>
      </c>
      <c r="G27" s="58" t="s">
        <v>201</v>
      </c>
      <c r="H27" s="58" t="s">
        <v>202</v>
      </c>
      <c r="I27" s="59">
        <f>9.5</f>
        <v>9.5</v>
      </c>
      <c r="J27" s="251"/>
      <c r="K27" s="178"/>
      <c r="L27" s="178"/>
      <c r="M27" s="178"/>
      <c r="N27" s="221"/>
      <c r="O27" s="191">
        <f ca="1" t="shared" si="0"/>
        <v>-44330</v>
      </c>
      <c r="P27" s="252"/>
      <c r="Q27" s="201"/>
      <c r="R27" s="201"/>
      <c r="S27" s="201"/>
      <c r="T27" s="201"/>
      <c r="U27" s="201"/>
      <c r="V27" s="265"/>
    </row>
    <row r="28" spans="1:22" s="4" customFormat="1" ht="27" customHeight="1">
      <c r="A28" s="238"/>
      <c r="B28" s="239" t="s">
        <v>205</v>
      </c>
      <c r="C28" s="240" t="s">
        <v>206</v>
      </c>
      <c r="D28" s="240" t="s">
        <v>207</v>
      </c>
      <c r="E28" s="241" t="s">
        <v>208</v>
      </c>
      <c r="F28" s="240" t="s">
        <v>11</v>
      </c>
      <c r="G28" s="240" t="s">
        <v>209</v>
      </c>
      <c r="H28" s="240" t="s">
        <v>173</v>
      </c>
      <c r="I28" s="257">
        <f>25</f>
        <v>25</v>
      </c>
      <c r="J28" s="258"/>
      <c r="K28" s="259"/>
      <c r="L28" s="259"/>
      <c r="M28" s="178"/>
      <c r="N28" s="221"/>
      <c r="O28" s="191">
        <f ca="1" t="shared" si="0"/>
        <v>-44330</v>
      </c>
      <c r="P28" s="260"/>
      <c r="Q28" s="266"/>
      <c r="R28" s="266"/>
      <c r="S28" s="266"/>
      <c r="T28" s="266"/>
      <c r="U28" s="266"/>
      <c r="V28" s="267"/>
    </row>
    <row r="29" spans="1:22" s="4" customFormat="1" ht="12">
      <c r="A29" s="167"/>
      <c r="J29" s="167"/>
      <c r="K29" s="167"/>
      <c r="L29" s="167"/>
      <c r="M29" s="167"/>
      <c r="N29" s="170"/>
      <c r="O29" s="168"/>
      <c r="P29" s="171"/>
      <c r="Q29" s="171"/>
      <c r="R29" s="171"/>
      <c r="S29" s="171"/>
      <c r="T29" s="171"/>
      <c r="U29" s="171"/>
      <c r="V29" s="171"/>
    </row>
    <row r="30" spans="1:22" s="4" customFormat="1" ht="12">
      <c r="A30" s="167"/>
      <c r="J30" s="167"/>
      <c r="K30" s="167"/>
      <c r="L30" s="167"/>
      <c r="M30" s="167"/>
      <c r="N30" s="170"/>
      <c r="O30" s="168"/>
      <c r="P30" s="171"/>
      <c r="Q30" s="171"/>
      <c r="R30" s="171"/>
      <c r="S30" s="171"/>
      <c r="T30" s="171"/>
      <c r="U30" s="171"/>
      <c r="V30" s="171"/>
    </row>
    <row r="31" spans="1:22" s="4" customFormat="1" ht="12">
      <c r="A31" s="167"/>
      <c r="J31" s="167"/>
      <c r="K31" s="167"/>
      <c r="L31" s="167"/>
      <c r="M31" s="167"/>
      <c r="N31" s="170"/>
      <c r="O31" s="168"/>
      <c r="P31" s="171"/>
      <c r="Q31" s="171"/>
      <c r="R31" s="171"/>
      <c r="S31" s="171"/>
      <c r="T31" s="171"/>
      <c r="U31" s="171"/>
      <c r="V31" s="171"/>
    </row>
    <row r="32" spans="1:22" s="4" customFormat="1" ht="12">
      <c r="A32" s="167"/>
      <c r="J32" s="167"/>
      <c r="K32" s="167"/>
      <c r="L32" s="167"/>
      <c r="M32" s="167"/>
      <c r="N32" s="170"/>
      <c r="O32" s="168"/>
      <c r="P32" s="171"/>
      <c r="Q32" s="171"/>
      <c r="R32" s="171"/>
      <c r="S32" s="171"/>
      <c r="T32" s="171"/>
      <c r="U32" s="171"/>
      <c r="V32" s="171"/>
    </row>
    <row r="33" spans="1:22" s="4" customFormat="1" ht="12">
      <c r="A33" s="167"/>
      <c r="J33" s="167"/>
      <c r="K33" s="167"/>
      <c r="L33" s="167"/>
      <c r="M33" s="167"/>
      <c r="N33" s="170"/>
      <c r="O33" s="168"/>
      <c r="P33" s="171"/>
      <c r="Q33" s="171"/>
      <c r="R33" s="171"/>
      <c r="S33" s="171"/>
      <c r="T33" s="171"/>
      <c r="U33" s="171"/>
      <c r="V33" s="171"/>
    </row>
  </sheetData>
  <sheetProtection/>
  <mergeCells count="3">
    <mergeCell ref="A2:I2"/>
    <mergeCell ref="J2:O2"/>
    <mergeCell ref="P2:V2"/>
  </mergeCells>
  <conditionalFormatting sqref="O1 O3:O65536">
    <cfRule type="colorScale" priority="1" dxfId="0">
      <colorScale>
        <cfvo type="num" val="30"/>
        <cfvo type="max"/>
        <color rgb="FFFFFF00"/>
        <color theme="0"/>
      </colorScale>
    </cfRule>
  </conditionalFormatting>
  <printOptions/>
  <pageMargins left="0.07847222222222222" right="0.03888888888888889" top="0.2361111111111111" bottom="0.07847222222222222" header="0.15694444444444444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X29"/>
  <sheetViews>
    <sheetView zoomScaleSheetLayoutView="100" workbookViewId="0" topLeftCell="A1">
      <pane xSplit="7" ySplit="4" topLeftCell="H11" activePane="bottomRight" state="frozen"/>
      <selection pane="bottomRight" activeCell="C27" sqref="C27"/>
    </sheetView>
  </sheetViews>
  <sheetFormatPr defaultColWidth="8.8515625" defaultRowHeight="12.75"/>
  <cols>
    <col min="1" max="1" width="3.140625" style="167" customWidth="1"/>
    <col min="2" max="2" width="5.140625" style="167" customWidth="1"/>
    <col min="3" max="3" width="16.00390625" style="167" customWidth="1"/>
    <col min="4" max="4" width="12.140625" style="167" hidden="1" customWidth="1"/>
    <col min="5" max="5" width="5.00390625" style="167" hidden="1" customWidth="1"/>
    <col min="6" max="6" width="6.00390625" style="167" hidden="1" customWidth="1"/>
    <col min="7" max="7" width="3.140625" style="167" hidden="1" customWidth="1"/>
    <col min="8" max="8" width="12.28125" style="167" customWidth="1"/>
    <col min="9" max="9" width="18.421875" style="167" customWidth="1"/>
    <col min="10" max="10" width="9.7109375" style="167" customWidth="1"/>
    <col min="11" max="11" width="7.8515625" style="167" customWidth="1"/>
    <col min="12" max="12" width="14.00390625" style="167" customWidth="1"/>
    <col min="13" max="13" width="4.28125" style="167" customWidth="1"/>
    <col min="14" max="14" width="13.7109375" style="167" customWidth="1"/>
    <col min="15" max="15" width="16.00390625" style="167" customWidth="1"/>
    <col min="16" max="16" width="9.7109375" style="168" customWidth="1"/>
    <col min="17" max="17" width="7.28125" style="167" customWidth="1"/>
    <col min="18" max="19" width="11.421875" style="167" customWidth="1"/>
    <col min="20" max="21" width="14.00390625" style="167" customWidth="1"/>
    <col min="22" max="22" width="9.7109375" style="168" customWidth="1"/>
    <col min="23" max="23" width="12.28125" style="167" customWidth="1"/>
    <col min="24" max="24" width="18.421875" style="167" customWidth="1"/>
    <col min="25" max="25" width="9.7109375" style="167" customWidth="1"/>
    <col min="26" max="26" width="7.8515625" style="167" customWidth="1"/>
    <col min="27" max="27" width="14.00390625" style="167" customWidth="1"/>
    <col min="28" max="28" width="5.7109375" style="167" customWidth="1"/>
    <col min="29" max="29" width="12.00390625" style="167" customWidth="1"/>
    <col min="30" max="30" width="14.00390625" style="167" customWidth="1"/>
    <col min="31" max="31" width="6.140625" style="167" customWidth="1"/>
    <col min="32" max="32" width="18.421875" style="169" customWidth="1"/>
    <col min="33" max="33" width="9.7109375" style="167" customWidth="1"/>
    <col min="34" max="34" width="7.8515625" style="167" customWidth="1"/>
    <col min="35" max="35" width="14.00390625" style="167" customWidth="1"/>
    <col min="36" max="36" width="13.00390625" style="167" customWidth="1"/>
    <col min="37" max="37" width="9.7109375" style="168" customWidth="1"/>
    <col min="38" max="38" width="14.28125" style="167" customWidth="1"/>
    <col min="39" max="39" width="6.00390625" style="167" customWidth="1"/>
    <col min="40" max="40" width="12.421875" style="167" customWidth="1"/>
    <col min="41" max="41" width="14.00390625" style="167" customWidth="1"/>
    <col min="42" max="42" width="13.00390625" style="170" customWidth="1"/>
    <col min="43" max="43" width="9.7109375" style="168" customWidth="1"/>
    <col min="44" max="44" width="3.28125" style="171" customWidth="1"/>
    <col min="45" max="45" width="5.8515625" style="171" customWidth="1"/>
    <col min="46" max="46" width="3.28125" style="171" customWidth="1"/>
    <col min="47" max="47" width="4.7109375" style="171" customWidth="1"/>
    <col min="48" max="48" width="6.00390625" style="171" customWidth="1"/>
    <col min="49" max="49" width="8.140625" style="171" customWidth="1"/>
    <col min="50" max="50" width="5.7109375" style="171" customWidth="1"/>
    <col min="51" max="16384" width="8.8515625" style="4" customWidth="1"/>
  </cols>
  <sheetData>
    <row r="1" ht="12"/>
    <row r="2" spans="8:50" ht="21.75" customHeight="1">
      <c r="H2" s="172" t="s">
        <v>210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 t="s">
        <v>211</v>
      </c>
      <c r="X2" s="172"/>
      <c r="Y2" s="172"/>
      <c r="Z2" s="172"/>
      <c r="AA2" s="172"/>
      <c r="AB2" s="172"/>
      <c r="AC2" s="172"/>
      <c r="AD2" s="172"/>
      <c r="AE2" s="172" t="s">
        <v>212</v>
      </c>
      <c r="AF2" s="204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</row>
    <row r="3" spans="1:50" ht="33.75" customHeight="1">
      <c r="A3" s="173"/>
      <c r="B3" s="174" t="s">
        <v>130</v>
      </c>
      <c r="C3" s="174"/>
      <c r="D3" s="174"/>
      <c r="E3" s="174"/>
      <c r="F3" s="174"/>
      <c r="G3" s="174"/>
      <c r="H3" s="173"/>
      <c r="I3" s="174" t="s">
        <v>83</v>
      </c>
      <c r="J3" s="174"/>
      <c r="K3" s="174"/>
      <c r="L3" s="174"/>
      <c r="M3" s="174"/>
      <c r="N3" s="174" t="s">
        <v>213</v>
      </c>
      <c r="O3" s="174"/>
      <c r="P3" s="174"/>
      <c r="Q3" s="174"/>
      <c r="R3" s="174"/>
      <c r="S3" s="174"/>
      <c r="T3" s="197" t="s">
        <v>84</v>
      </c>
      <c r="U3" s="198"/>
      <c r="V3" s="174"/>
      <c r="W3" s="173"/>
      <c r="X3" s="174" t="s">
        <v>83</v>
      </c>
      <c r="Y3" s="174"/>
      <c r="Z3" s="174"/>
      <c r="AA3" s="174"/>
      <c r="AB3" s="174"/>
      <c r="AC3" s="174" t="s">
        <v>84</v>
      </c>
      <c r="AD3" s="174"/>
      <c r="AE3" s="173"/>
      <c r="AF3" s="205" t="s">
        <v>83</v>
      </c>
      <c r="AG3" s="198"/>
      <c r="AH3" s="198"/>
      <c r="AI3" s="198"/>
      <c r="AJ3" s="198"/>
      <c r="AK3" s="174"/>
      <c r="AL3" s="174" t="s">
        <v>131</v>
      </c>
      <c r="AM3" s="174"/>
      <c r="AN3" s="174"/>
      <c r="AO3" s="174"/>
      <c r="AP3" s="174"/>
      <c r="AQ3" s="174"/>
      <c r="AR3" s="215" t="s">
        <v>132</v>
      </c>
      <c r="AS3" s="216"/>
      <c r="AT3" s="216"/>
      <c r="AU3" s="216"/>
      <c r="AV3" s="216"/>
      <c r="AW3" s="216"/>
      <c r="AX3" s="216"/>
    </row>
    <row r="4" spans="1:50" s="166" customFormat="1" ht="22.5">
      <c r="A4" s="174" t="s">
        <v>1</v>
      </c>
      <c r="B4" s="175" t="s">
        <v>55</v>
      </c>
      <c r="C4" s="176" t="s">
        <v>2</v>
      </c>
      <c r="D4" s="176" t="s">
        <v>3</v>
      </c>
      <c r="E4" s="177" t="s">
        <v>134</v>
      </c>
      <c r="F4" s="176" t="s">
        <v>4</v>
      </c>
      <c r="G4" s="176" t="s">
        <v>5</v>
      </c>
      <c r="H4" s="176" t="s">
        <v>133</v>
      </c>
      <c r="I4" s="173" t="s">
        <v>103</v>
      </c>
      <c r="J4" s="173" t="s">
        <v>104</v>
      </c>
      <c r="K4" s="173" t="s">
        <v>214</v>
      </c>
      <c r="L4" s="174" t="s">
        <v>137</v>
      </c>
      <c r="M4" s="186" t="s">
        <v>138</v>
      </c>
      <c r="N4" s="174" t="s">
        <v>215</v>
      </c>
      <c r="O4" s="174" t="s">
        <v>120</v>
      </c>
      <c r="P4" s="187" t="s">
        <v>139</v>
      </c>
      <c r="Q4" s="174" t="s">
        <v>121</v>
      </c>
      <c r="R4" s="174" t="s">
        <v>122</v>
      </c>
      <c r="S4" s="174" t="s">
        <v>123</v>
      </c>
      <c r="T4" s="174" t="s">
        <v>216</v>
      </c>
      <c r="U4" s="174" t="s">
        <v>87</v>
      </c>
      <c r="V4" s="187" t="s">
        <v>139</v>
      </c>
      <c r="W4" s="176" t="s">
        <v>133</v>
      </c>
      <c r="X4" s="173" t="s">
        <v>103</v>
      </c>
      <c r="Y4" s="173" t="s">
        <v>104</v>
      </c>
      <c r="Z4" s="173" t="s">
        <v>214</v>
      </c>
      <c r="AA4" s="174" t="s">
        <v>137</v>
      </c>
      <c r="AB4" s="186" t="s">
        <v>138</v>
      </c>
      <c r="AC4" s="174" t="s">
        <v>216</v>
      </c>
      <c r="AD4" s="174" t="s">
        <v>87</v>
      </c>
      <c r="AE4" s="176" t="s">
        <v>217</v>
      </c>
      <c r="AF4" s="206" t="s">
        <v>103</v>
      </c>
      <c r="AG4" s="173" t="s">
        <v>104</v>
      </c>
      <c r="AH4" s="173" t="s">
        <v>214</v>
      </c>
      <c r="AI4" s="174" t="s">
        <v>137</v>
      </c>
      <c r="AJ4" s="186" t="s">
        <v>138</v>
      </c>
      <c r="AK4" s="187" t="s">
        <v>139</v>
      </c>
      <c r="AL4" s="174" t="s">
        <v>135</v>
      </c>
      <c r="AM4" s="174" t="s">
        <v>104</v>
      </c>
      <c r="AN4" s="174" t="s">
        <v>136</v>
      </c>
      <c r="AO4" s="174" t="s">
        <v>137</v>
      </c>
      <c r="AP4" s="186" t="s">
        <v>138</v>
      </c>
      <c r="AQ4" s="217" t="s">
        <v>139</v>
      </c>
      <c r="AR4" s="174" t="s">
        <v>140</v>
      </c>
      <c r="AS4" s="174" t="s">
        <v>141</v>
      </c>
      <c r="AT4" s="174" t="s">
        <v>142</v>
      </c>
      <c r="AU4" s="174" t="s">
        <v>143</v>
      </c>
      <c r="AV4" s="174" t="s">
        <v>144</v>
      </c>
      <c r="AW4" s="174" t="s">
        <v>145</v>
      </c>
      <c r="AX4" s="174" t="s">
        <v>146</v>
      </c>
    </row>
    <row r="5" spans="1:50" ht="27" customHeight="1">
      <c r="A5" s="178"/>
      <c r="B5" s="85" t="s">
        <v>147</v>
      </c>
      <c r="C5" s="58" t="s">
        <v>8</v>
      </c>
      <c r="D5" s="58" t="s">
        <v>9</v>
      </c>
      <c r="E5" s="177">
        <f>21.5</f>
        <v>21.5</v>
      </c>
      <c r="F5" s="52" t="s">
        <v>148</v>
      </c>
      <c r="G5" s="58" t="s">
        <v>11</v>
      </c>
      <c r="H5" s="58" t="s">
        <v>90</v>
      </c>
      <c r="I5" s="311" t="s">
        <v>107</v>
      </c>
      <c r="J5" s="30" t="s">
        <v>108</v>
      </c>
      <c r="K5" s="30">
        <v>50</v>
      </c>
      <c r="L5" s="188">
        <v>44151</v>
      </c>
      <c r="M5" s="189" t="s">
        <v>218</v>
      </c>
      <c r="N5" s="190">
        <v>43466</v>
      </c>
      <c r="O5" s="190">
        <v>44195</v>
      </c>
      <c r="P5" s="191">
        <f aca="true" ca="1" t="shared" si="0" ref="P5:P29">O5-TODAY()</f>
        <v>-135</v>
      </c>
      <c r="Q5" s="199" t="s">
        <v>93</v>
      </c>
      <c r="R5" s="200"/>
      <c r="S5" s="201" t="s">
        <v>125</v>
      </c>
      <c r="T5" s="188">
        <v>43466</v>
      </c>
      <c r="U5" s="188">
        <v>43830</v>
      </c>
      <c r="V5" s="191">
        <f aca="true" ca="1" t="shared" si="1" ref="V5:V29">U5-TODAY()</f>
        <v>-500</v>
      </c>
      <c r="W5" s="58" t="s">
        <v>94</v>
      </c>
      <c r="X5" s="312" t="s">
        <v>111</v>
      </c>
      <c r="Y5" s="192" t="s">
        <v>112</v>
      </c>
      <c r="Z5" s="192">
        <v>50</v>
      </c>
      <c r="AA5" s="207">
        <v>37867</v>
      </c>
      <c r="AB5" s="189" t="s">
        <v>218</v>
      </c>
      <c r="AC5" s="188">
        <v>43466</v>
      </c>
      <c r="AD5" s="188">
        <v>44561</v>
      </c>
      <c r="AE5" s="58" t="s">
        <v>97</v>
      </c>
      <c r="AF5" s="208" t="s">
        <v>114</v>
      </c>
      <c r="AG5" s="30" t="s">
        <v>115</v>
      </c>
      <c r="AH5" s="30">
        <v>6331.17</v>
      </c>
      <c r="AI5" s="188">
        <v>32329</v>
      </c>
      <c r="AJ5" s="188">
        <v>45858</v>
      </c>
      <c r="AK5" s="191">
        <f aca="true" ca="1" t="shared" si="2" ref="AK5:AK29">AJ5-TODAY()</f>
        <v>1528</v>
      </c>
      <c r="AL5" s="213" t="s">
        <v>149</v>
      </c>
      <c r="AM5" s="213" t="s">
        <v>115</v>
      </c>
      <c r="AN5" s="213" t="s">
        <v>150</v>
      </c>
      <c r="AO5" s="218">
        <v>42862</v>
      </c>
      <c r="AP5" s="219">
        <v>44322</v>
      </c>
      <c r="AQ5" s="191">
        <f ca="1">AP5-TODAY()</f>
        <v>-8</v>
      </c>
      <c r="AR5" s="220" t="s">
        <v>125</v>
      </c>
      <c r="AS5" s="201"/>
      <c r="AT5" s="220" t="s">
        <v>125</v>
      </c>
      <c r="AU5" s="220" t="s">
        <v>125</v>
      </c>
      <c r="AV5" s="220" t="s">
        <v>125</v>
      </c>
      <c r="AW5" s="201"/>
      <c r="AX5" s="201"/>
    </row>
    <row r="6" spans="1:50" ht="27" customHeight="1">
      <c r="A6" s="178"/>
      <c r="B6" s="85" t="s">
        <v>151</v>
      </c>
      <c r="C6" s="58" t="s">
        <v>13</v>
      </c>
      <c r="D6" s="58" t="s">
        <v>14</v>
      </c>
      <c r="E6" s="177">
        <f>3.2</f>
        <v>3.2</v>
      </c>
      <c r="F6" s="52" t="s">
        <v>15</v>
      </c>
      <c r="G6" s="58" t="s">
        <v>11</v>
      </c>
      <c r="H6" s="58" t="s">
        <v>90</v>
      </c>
      <c r="I6" s="311" t="s">
        <v>107</v>
      </c>
      <c r="J6" s="30" t="s">
        <v>108</v>
      </c>
      <c r="K6" s="30">
        <v>50</v>
      </c>
      <c r="L6" s="188">
        <v>44151</v>
      </c>
      <c r="M6" s="189" t="s">
        <v>218</v>
      </c>
      <c r="N6" s="190">
        <v>43466</v>
      </c>
      <c r="O6" s="190">
        <v>44195</v>
      </c>
      <c r="P6" s="191">
        <f ca="1" t="shared" si="0"/>
        <v>-135</v>
      </c>
      <c r="Q6" s="199" t="s">
        <v>93</v>
      </c>
      <c r="R6" s="200"/>
      <c r="S6" s="201" t="s">
        <v>125</v>
      </c>
      <c r="T6" s="188">
        <v>43466</v>
      </c>
      <c r="U6" s="188">
        <v>43830</v>
      </c>
      <c r="V6" s="191">
        <f ca="1" t="shared" si="1"/>
        <v>-500</v>
      </c>
      <c r="W6" s="58" t="s">
        <v>94</v>
      </c>
      <c r="X6" s="312" t="s">
        <v>111</v>
      </c>
      <c r="Y6" s="192" t="s">
        <v>112</v>
      </c>
      <c r="Z6" s="192">
        <v>50</v>
      </c>
      <c r="AA6" s="207">
        <v>37867</v>
      </c>
      <c r="AB6" s="189" t="s">
        <v>218</v>
      </c>
      <c r="AC6" s="188">
        <v>43466</v>
      </c>
      <c r="AD6" s="188">
        <v>44561</v>
      </c>
      <c r="AE6" s="58" t="s">
        <v>97</v>
      </c>
      <c r="AF6" s="208" t="s">
        <v>114</v>
      </c>
      <c r="AG6" s="30" t="s">
        <v>115</v>
      </c>
      <c r="AH6" s="30">
        <v>6331.17</v>
      </c>
      <c r="AI6" s="188">
        <v>32329</v>
      </c>
      <c r="AJ6" s="188">
        <v>45858</v>
      </c>
      <c r="AK6" s="191">
        <f ca="1" t="shared" si="2"/>
        <v>1528</v>
      </c>
      <c r="AL6" s="213" t="s">
        <v>149</v>
      </c>
      <c r="AM6" s="213" t="s">
        <v>115</v>
      </c>
      <c r="AN6" s="213" t="s">
        <v>150</v>
      </c>
      <c r="AO6" s="218">
        <v>42862</v>
      </c>
      <c r="AP6" s="219">
        <v>44322</v>
      </c>
      <c r="AQ6" s="191">
        <f ca="1">AP6-TODAY()</f>
        <v>-8</v>
      </c>
      <c r="AR6" s="220" t="s">
        <v>125</v>
      </c>
      <c r="AS6" s="201"/>
      <c r="AT6" s="220" t="s">
        <v>125</v>
      </c>
      <c r="AU6" s="220" t="s">
        <v>125</v>
      </c>
      <c r="AV6" s="220" t="s">
        <v>125</v>
      </c>
      <c r="AW6" s="201"/>
      <c r="AX6" s="201"/>
    </row>
    <row r="7" spans="1:50" ht="27" customHeight="1">
      <c r="A7" s="178"/>
      <c r="B7" s="85" t="s">
        <v>152</v>
      </c>
      <c r="C7" s="58" t="s">
        <v>16</v>
      </c>
      <c r="D7" s="58" t="s">
        <v>17</v>
      </c>
      <c r="E7" s="177">
        <f>23</f>
        <v>23</v>
      </c>
      <c r="F7" s="52" t="s">
        <v>148</v>
      </c>
      <c r="G7" s="58" t="s">
        <v>11</v>
      </c>
      <c r="H7" s="58" t="s">
        <v>90</v>
      </c>
      <c r="I7" s="311" t="s">
        <v>107</v>
      </c>
      <c r="J7" s="30" t="s">
        <v>108</v>
      </c>
      <c r="K7" s="30">
        <v>50</v>
      </c>
      <c r="L7" s="188">
        <v>44151</v>
      </c>
      <c r="M7" s="189" t="s">
        <v>218</v>
      </c>
      <c r="N7" s="190">
        <v>43466</v>
      </c>
      <c r="O7" s="190">
        <v>44195</v>
      </c>
      <c r="P7" s="191">
        <f ca="1" t="shared" si="0"/>
        <v>-135</v>
      </c>
      <c r="Q7" s="199" t="s">
        <v>93</v>
      </c>
      <c r="R7" s="200"/>
      <c r="S7" s="201" t="s">
        <v>125</v>
      </c>
      <c r="T7" s="188">
        <v>43466</v>
      </c>
      <c r="U7" s="188">
        <v>43830</v>
      </c>
      <c r="V7" s="191">
        <f ca="1" t="shared" si="1"/>
        <v>-500</v>
      </c>
      <c r="W7" s="58" t="s">
        <v>94</v>
      </c>
      <c r="X7" s="312" t="s">
        <v>111</v>
      </c>
      <c r="Y7" s="192" t="s">
        <v>112</v>
      </c>
      <c r="Z7" s="192">
        <v>50</v>
      </c>
      <c r="AA7" s="207">
        <v>37867</v>
      </c>
      <c r="AB7" s="189" t="s">
        <v>218</v>
      </c>
      <c r="AC7" s="188">
        <v>43466</v>
      </c>
      <c r="AD7" s="188">
        <v>44561</v>
      </c>
      <c r="AE7" s="58" t="s">
        <v>97</v>
      </c>
      <c r="AF7" s="208" t="s">
        <v>114</v>
      </c>
      <c r="AG7" s="30" t="s">
        <v>115</v>
      </c>
      <c r="AH7" s="30">
        <v>6331.17</v>
      </c>
      <c r="AI7" s="188">
        <v>32329</v>
      </c>
      <c r="AJ7" s="188">
        <v>45858</v>
      </c>
      <c r="AK7" s="191">
        <f ca="1" t="shared" si="2"/>
        <v>1528</v>
      </c>
      <c r="AL7" s="213" t="s">
        <v>149</v>
      </c>
      <c r="AM7" s="213" t="s">
        <v>115</v>
      </c>
      <c r="AN7" s="213" t="s">
        <v>150</v>
      </c>
      <c r="AO7" s="218">
        <v>42862</v>
      </c>
      <c r="AP7" s="219">
        <v>44322</v>
      </c>
      <c r="AQ7" s="191">
        <f ca="1">AP7-TODAY()</f>
        <v>-8</v>
      </c>
      <c r="AR7" s="220" t="s">
        <v>125</v>
      </c>
      <c r="AS7" s="201"/>
      <c r="AT7" s="220" t="s">
        <v>125</v>
      </c>
      <c r="AU7" s="220" t="s">
        <v>125</v>
      </c>
      <c r="AV7" s="220" t="s">
        <v>125</v>
      </c>
      <c r="AW7" s="201"/>
      <c r="AX7" s="201"/>
    </row>
    <row r="8" spans="1:50" ht="27" customHeight="1">
      <c r="A8" s="178"/>
      <c r="B8" s="85" t="s">
        <v>153</v>
      </c>
      <c r="C8" s="58" t="s">
        <v>16</v>
      </c>
      <c r="D8" s="58" t="s">
        <v>17</v>
      </c>
      <c r="E8" s="177">
        <f>3.1</f>
        <v>3.1</v>
      </c>
      <c r="F8" s="52" t="s">
        <v>15</v>
      </c>
      <c r="G8" s="58" t="s">
        <v>11</v>
      </c>
      <c r="H8" s="58" t="s">
        <v>90</v>
      </c>
      <c r="I8" s="311" t="s">
        <v>107</v>
      </c>
      <c r="J8" s="30" t="s">
        <v>108</v>
      </c>
      <c r="K8" s="30">
        <v>50</v>
      </c>
      <c r="L8" s="188">
        <v>44151</v>
      </c>
      <c r="M8" s="189" t="s">
        <v>218</v>
      </c>
      <c r="N8" s="190">
        <v>43466</v>
      </c>
      <c r="O8" s="190">
        <v>44195</v>
      </c>
      <c r="P8" s="191">
        <f ca="1" t="shared" si="0"/>
        <v>-135</v>
      </c>
      <c r="Q8" s="199" t="s">
        <v>93</v>
      </c>
      <c r="R8" s="200"/>
      <c r="S8" s="201" t="s">
        <v>125</v>
      </c>
      <c r="T8" s="188">
        <v>43466</v>
      </c>
      <c r="U8" s="188">
        <v>43830</v>
      </c>
      <c r="V8" s="191">
        <f ca="1" t="shared" si="1"/>
        <v>-500</v>
      </c>
      <c r="W8" s="58" t="s">
        <v>94</v>
      </c>
      <c r="X8" s="312" t="s">
        <v>111</v>
      </c>
      <c r="Y8" s="192" t="s">
        <v>112</v>
      </c>
      <c r="Z8" s="192">
        <v>50</v>
      </c>
      <c r="AA8" s="207">
        <v>37867</v>
      </c>
      <c r="AB8" s="189" t="s">
        <v>218</v>
      </c>
      <c r="AC8" s="188">
        <v>43466</v>
      </c>
      <c r="AD8" s="188">
        <v>44561</v>
      </c>
      <c r="AE8" s="58" t="s">
        <v>97</v>
      </c>
      <c r="AF8" s="208" t="s">
        <v>114</v>
      </c>
      <c r="AG8" s="30" t="s">
        <v>115</v>
      </c>
      <c r="AH8" s="30">
        <v>6331.17</v>
      </c>
      <c r="AI8" s="188">
        <v>32329</v>
      </c>
      <c r="AJ8" s="188">
        <v>45858</v>
      </c>
      <c r="AK8" s="191">
        <f ca="1" t="shared" si="2"/>
        <v>1528</v>
      </c>
      <c r="AL8" s="213" t="s">
        <v>149</v>
      </c>
      <c r="AM8" s="213" t="s">
        <v>115</v>
      </c>
      <c r="AN8" s="213" t="s">
        <v>150</v>
      </c>
      <c r="AO8" s="218">
        <v>42862</v>
      </c>
      <c r="AP8" s="219">
        <v>44322</v>
      </c>
      <c r="AQ8" s="191">
        <f ca="1">AP8-TODAY()</f>
        <v>-8</v>
      </c>
      <c r="AR8" s="201"/>
      <c r="AS8" s="201"/>
      <c r="AT8" s="201"/>
      <c r="AU8" s="201"/>
      <c r="AV8" s="201"/>
      <c r="AW8" s="201"/>
      <c r="AX8" s="201"/>
    </row>
    <row r="9" spans="1:50" ht="27" customHeight="1">
      <c r="A9" s="178"/>
      <c r="B9" s="85" t="s">
        <v>154</v>
      </c>
      <c r="C9" s="58" t="s">
        <v>19</v>
      </c>
      <c r="D9" s="58" t="s">
        <v>20</v>
      </c>
      <c r="E9" s="177">
        <f>14</f>
        <v>14</v>
      </c>
      <c r="F9" s="52" t="s">
        <v>155</v>
      </c>
      <c r="G9" s="58" t="s">
        <v>11</v>
      </c>
      <c r="H9" s="58" t="s">
        <v>90</v>
      </c>
      <c r="I9" s="311" t="s">
        <v>107</v>
      </c>
      <c r="J9" s="30" t="s">
        <v>108</v>
      </c>
      <c r="K9" s="30">
        <v>50</v>
      </c>
      <c r="L9" s="188">
        <v>44151</v>
      </c>
      <c r="M9" s="189" t="s">
        <v>218</v>
      </c>
      <c r="N9" s="190">
        <v>43466</v>
      </c>
      <c r="O9" s="190">
        <v>44195</v>
      </c>
      <c r="P9" s="191">
        <f ca="1" t="shared" si="0"/>
        <v>-135</v>
      </c>
      <c r="Q9" s="199" t="s">
        <v>93</v>
      </c>
      <c r="R9" s="200"/>
      <c r="S9" s="201" t="s">
        <v>125</v>
      </c>
      <c r="T9" s="188">
        <v>43466</v>
      </c>
      <c r="U9" s="188">
        <v>43830</v>
      </c>
      <c r="V9" s="191">
        <f ca="1" t="shared" si="1"/>
        <v>-500</v>
      </c>
      <c r="W9" s="58" t="s">
        <v>94</v>
      </c>
      <c r="X9" s="312" t="s">
        <v>111</v>
      </c>
      <c r="Y9" s="192" t="s">
        <v>112</v>
      </c>
      <c r="Z9" s="192">
        <v>50</v>
      </c>
      <c r="AA9" s="207">
        <v>37867</v>
      </c>
      <c r="AB9" s="189" t="s">
        <v>218</v>
      </c>
      <c r="AC9" s="188">
        <v>43466</v>
      </c>
      <c r="AD9" s="188">
        <v>44561</v>
      </c>
      <c r="AE9" s="58" t="s">
        <v>97</v>
      </c>
      <c r="AF9" s="208" t="s">
        <v>114</v>
      </c>
      <c r="AG9" s="30" t="s">
        <v>115</v>
      </c>
      <c r="AH9" s="30">
        <v>6331.17</v>
      </c>
      <c r="AI9" s="188">
        <v>32329</v>
      </c>
      <c r="AJ9" s="188">
        <v>45858</v>
      </c>
      <c r="AK9" s="191">
        <f ca="1" t="shared" si="2"/>
        <v>1528</v>
      </c>
      <c r="AL9" s="213" t="s">
        <v>149</v>
      </c>
      <c r="AM9" s="213" t="s">
        <v>115</v>
      </c>
      <c r="AN9" s="213" t="s">
        <v>150</v>
      </c>
      <c r="AO9" s="218">
        <v>42862</v>
      </c>
      <c r="AP9" s="219">
        <v>44322</v>
      </c>
      <c r="AQ9" s="191">
        <f aca="true" ca="1" t="shared" si="3" ref="AQ9:AQ29">AP9-TODAY()</f>
        <v>-8</v>
      </c>
      <c r="AR9" s="220" t="s">
        <v>125</v>
      </c>
      <c r="AS9" s="201"/>
      <c r="AT9" s="220" t="s">
        <v>125</v>
      </c>
      <c r="AU9" s="220" t="s">
        <v>125</v>
      </c>
      <c r="AV9" s="220" t="s">
        <v>125</v>
      </c>
      <c r="AW9" s="201"/>
      <c r="AX9" s="201"/>
    </row>
    <row r="10" spans="1:50" ht="27" customHeight="1">
      <c r="A10" s="178"/>
      <c r="B10" s="85" t="s">
        <v>156</v>
      </c>
      <c r="C10" s="58" t="s">
        <v>19</v>
      </c>
      <c r="D10" s="58" t="s">
        <v>20</v>
      </c>
      <c r="E10" s="177">
        <f>18</f>
        <v>18</v>
      </c>
      <c r="F10" s="52" t="s">
        <v>148</v>
      </c>
      <c r="G10" s="58" t="s">
        <v>11</v>
      </c>
      <c r="H10" s="58" t="s">
        <v>90</v>
      </c>
      <c r="I10" s="311" t="s">
        <v>107</v>
      </c>
      <c r="J10" s="30" t="s">
        <v>108</v>
      </c>
      <c r="K10" s="30">
        <v>50</v>
      </c>
      <c r="L10" s="188">
        <v>44151</v>
      </c>
      <c r="M10" s="189" t="s">
        <v>218</v>
      </c>
      <c r="N10" s="190">
        <v>43466</v>
      </c>
      <c r="O10" s="190">
        <v>44195</v>
      </c>
      <c r="P10" s="191">
        <f ca="1" t="shared" si="0"/>
        <v>-135</v>
      </c>
      <c r="Q10" s="199" t="s">
        <v>93</v>
      </c>
      <c r="R10" s="200"/>
      <c r="S10" s="201" t="s">
        <v>125</v>
      </c>
      <c r="T10" s="188">
        <v>43466</v>
      </c>
      <c r="U10" s="188">
        <v>43830</v>
      </c>
      <c r="V10" s="191">
        <f ca="1" t="shared" si="1"/>
        <v>-500</v>
      </c>
      <c r="W10" s="58" t="s">
        <v>94</v>
      </c>
      <c r="X10" s="312" t="s">
        <v>111</v>
      </c>
      <c r="Y10" s="192" t="s">
        <v>112</v>
      </c>
      <c r="Z10" s="192">
        <v>50</v>
      </c>
      <c r="AA10" s="207">
        <v>37867</v>
      </c>
      <c r="AB10" s="189" t="s">
        <v>218</v>
      </c>
      <c r="AC10" s="188">
        <v>43466</v>
      </c>
      <c r="AD10" s="188">
        <v>44561</v>
      </c>
      <c r="AE10" s="58" t="s">
        <v>97</v>
      </c>
      <c r="AF10" s="208" t="s">
        <v>114</v>
      </c>
      <c r="AG10" s="30" t="s">
        <v>115</v>
      </c>
      <c r="AH10" s="30">
        <v>6331.17</v>
      </c>
      <c r="AI10" s="188">
        <v>32329</v>
      </c>
      <c r="AJ10" s="188">
        <v>45858</v>
      </c>
      <c r="AK10" s="191">
        <f ca="1" t="shared" si="2"/>
        <v>1528</v>
      </c>
      <c r="AL10" s="213" t="s">
        <v>149</v>
      </c>
      <c r="AM10" s="213" t="s">
        <v>115</v>
      </c>
      <c r="AN10" s="213" t="s">
        <v>150</v>
      </c>
      <c r="AO10" s="218">
        <v>42862</v>
      </c>
      <c r="AP10" s="219">
        <v>44322</v>
      </c>
      <c r="AQ10" s="191">
        <f ca="1" t="shared" si="3"/>
        <v>-8</v>
      </c>
      <c r="AR10" s="201"/>
      <c r="AS10" s="201"/>
      <c r="AT10" s="201"/>
      <c r="AU10" s="201"/>
      <c r="AV10" s="201"/>
      <c r="AW10" s="201"/>
      <c r="AX10" s="201"/>
    </row>
    <row r="11" spans="1:50" ht="27" customHeight="1">
      <c r="A11" s="178"/>
      <c r="B11" s="85" t="s">
        <v>157</v>
      </c>
      <c r="C11" s="58" t="s">
        <v>21</v>
      </c>
      <c r="D11" s="58" t="s">
        <v>22</v>
      </c>
      <c r="E11" s="177">
        <f>56</f>
        <v>56</v>
      </c>
      <c r="F11" s="52" t="s">
        <v>158</v>
      </c>
      <c r="G11" s="58" t="s">
        <v>11</v>
      </c>
      <c r="H11" s="58" t="s">
        <v>90</v>
      </c>
      <c r="I11" s="311" t="s">
        <v>107</v>
      </c>
      <c r="J11" s="30" t="s">
        <v>108</v>
      </c>
      <c r="K11" s="30">
        <v>50</v>
      </c>
      <c r="L11" s="188">
        <v>44151</v>
      </c>
      <c r="M11" s="189" t="s">
        <v>218</v>
      </c>
      <c r="N11" s="190">
        <v>43466</v>
      </c>
      <c r="O11" s="190">
        <v>44195</v>
      </c>
      <c r="P11" s="191">
        <f ca="1" t="shared" si="0"/>
        <v>-135</v>
      </c>
      <c r="Q11" s="199" t="s">
        <v>93</v>
      </c>
      <c r="R11" s="200"/>
      <c r="S11" s="201" t="s">
        <v>125</v>
      </c>
      <c r="T11" s="188">
        <v>43466</v>
      </c>
      <c r="U11" s="188">
        <v>43830</v>
      </c>
      <c r="V11" s="191">
        <f ca="1" t="shared" si="1"/>
        <v>-500</v>
      </c>
      <c r="W11" s="58" t="s">
        <v>94</v>
      </c>
      <c r="X11" s="312" t="s">
        <v>111</v>
      </c>
      <c r="Y11" s="192" t="s">
        <v>112</v>
      </c>
      <c r="Z11" s="192">
        <v>50</v>
      </c>
      <c r="AA11" s="207">
        <v>37867</v>
      </c>
      <c r="AB11" s="189" t="s">
        <v>218</v>
      </c>
      <c r="AC11" s="188">
        <v>43466</v>
      </c>
      <c r="AD11" s="188">
        <v>44561</v>
      </c>
      <c r="AE11" s="58" t="s">
        <v>97</v>
      </c>
      <c r="AF11" s="208" t="s">
        <v>114</v>
      </c>
      <c r="AG11" s="30" t="s">
        <v>115</v>
      </c>
      <c r="AH11" s="30">
        <v>6331.17</v>
      </c>
      <c r="AI11" s="188">
        <v>32329</v>
      </c>
      <c r="AJ11" s="188">
        <v>45858</v>
      </c>
      <c r="AK11" s="191">
        <f ca="1" t="shared" si="2"/>
        <v>1528</v>
      </c>
      <c r="AL11" s="213" t="s">
        <v>149</v>
      </c>
      <c r="AM11" s="213" t="s">
        <v>115</v>
      </c>
      <c r="AN11" s="213" t="s">
        <v>150</v>
      </c>
      <c r="AO11" s="218">
        <v>42862</v>
      </c>
      <c r="AP11" s="219">
        <v>44322</v>
      </c>
      <c r="AQ11" s="191">
        <f ca="1" t="shared" si="3"/>
        <v>-8</v>
      </c>
      <c r="AR11" s="201"/>
      <c r="AS11" s="201"/>
      <c r="AT11" s="201"/>
      <c r="AU11" s="201"/>
      <c r="AV11" s="201"/>
      <c r="AW11" s="201"/>
      <c r="AX11" s="201"/>
    </row>
    <row r="12" spans="1:50" ht="27" customHeight="1">
      <c r="A12" s="178"/>
      <c r="B12" s="85" t="s">
        <v>159</v>
      </c>
      <c r="C12" s="58" t="s">
        <v>24</v>
      </c>
      <c r="D12" s="58" t="s">
        <v>25</v>
      </c>
      <c r="E12" s="177">
        <f>26</f>
        <v>26</v>
      </c>
      <c r="F12" s="52" t="s">
        <v>26</v>
      </c>
      <c r="G12" s="58" t="s">
        <v>11</v>
      </c>
      <c r="H12" s="58" t="s">
        <v>90</v>
      </c>
      <c r="I12" s="311" t="s">
        <v>107</v>
      </c>
      <c r="J12" s="30" t="s">
        <v>108</v>
      </c>
      <c r="K12" s="30">
        <v>50</v>
      </c>
      <c r="L12" s="188">
        <v>44151</v>
      </c>
      <c r="M12" s="189" t="s">
        <v>218</v>
      </c>
      <c r="N12" s="190">
        <v>43466</v>
      </c>
      <c r="O12" s="190">
        <v>44195</v>
      </c>
      <c r="P12" s="191">
        <f ca="1" t="shared" si="0"/>
        <v>-135</v>
      </c>
      <c r="Q12" s="199" t="s">
        <v>93</v>
      </c>
      <c r="R12" s="200"/>
      <c r="S12" s="201" t="s">
        <v>125</v>
      </c>
      <c r="T12" s="188">
        <v>43466</v>
      </c>
      <c r="U12" s="188">
        <v>43830</v>
      </c>
      <c r="V12" s="191">
        <f ca="1" t="shared" si="1"/>
        <v>-500</v>
      </c>
      <c r="W12" s="58" t="s">
        <v>94</v>
      </c>
      <c r="X12" s="312" t="s">
        <v>111</v>
      </c>
      <c r="Y12" s="192" t="s">
        <v>112</v>
      </c>
      <c r="Z12" s="192">
        <v>50</v>
      </c>
      <c r="AA12" s="207">
        <v>37867</v>
      </c>
      <c r="AB12" s="189" t="s">
        <v>218</v>
      </c>
      <c r="AC12" s="188">
        <v>43466</v>
      </c>
      <c r="AD12" s="188">
        <v>44561</v>
      </c>
      <c r="AE12" s="58" t="s">
        <v>97</v>
      </c>
      <c r="AF12" s="208" t="s">
        <v>114</v>
      </c>
      <c r="AG12" s="30" t="s">
        <v>115</v>
      </c>
      <c r="AH12" s="30">
        <v>6331.17</v>
      </c>
      <c r="AI12" s="188">
        <v>32329</v>
      </c>
      <c r="AJ12" s="188">
        <v>45858</v>
      </c>
      <c r="AK12" s="191">
        <f ca="1" t="shared" si="2"/>
        <v>1528</v>
      </c>
      <c r="AL12" s="213" t="s">
        <v>149</v>
      </c>
      <c r="AM12" s="213" t="s">
        <v>115</v>
      </c>
      <c r="AN12" s="213" t="s">
        <v>150</v>
      </c>
      <c r="AO12" s="218">
        <v>42862</v>
      </c>
      <c r="AP12" s="219">
        <v>44322</v>
      </c>
      <c r="AQ12" s="191">
        <f ca="1" t="shared" si="3"/>
        <v>-8</v>
      </c>
      <c r="AR12" s="220" t="s">
        <v>125</v>
      </c>
      <c r="AS12" s="201"/>
      <c r="AT12" s="220" t="s">
        <v>125</v>
      </c>
      <c r="AU12" s="220" t="s">
        <v>125</v>
      </c>
      <c r="AV12" s="220" t="s">
        <v>125</v>
      </c>
      <c r="AW12" s="201"/>
      <c r="AX12" s="201"/>
    </row>
    <row r="13" spans="1:50" ht="27" customHeight="1">
      <c r="A13" s="178"/>
      <c r="B13" s="85" t="s">
        <v>160</v>
      </c>
      <c r="C13" s="58" t="s">
        <v>27</v>
      </c>
      <c r="D13" s="58" t="s">
        <v>28</v>
      </c>
      <c r="E13" s="177">
        <f>8.2</f>
        <v>8.2</v>
      </c>
      <c r="F13" s="52" t="s">
        <v>148</v>
      </c>
      <c r="G13" s="58" t="s">
        <v>11</v>
      </c>
      <c r="H13" s="58" t="s">
        <v>90</v>
      </c>
      <c r="I13" s="311" t="s">
        <v>107</v>
      </c>
      <c r="J13" s="30" t="s">
        <v>108</v>
      </c>
      <c r="K13" s="30">
        <v>50</v>
      </c>
      <c r="L13" s="188">
        <v>44151</v>
      </c>
      <c r="M13" s="189" t="s">
        <v>218</v>
      </c>
      <c r="N13" s="190">
        <v>43466</v>
      </c>
      <c r="O13" s="190">
        <v>44195</v>
      </c>
      <c r="P13" s="191">
        <f ca="1" t="shared" si="0"/>
        <v>-135</v>
      </c>
      <c r="Q13" s="199" t="s">
        <v>93</v>
      </c>
      <c r="R13" s="200"/>
      <c r="S13" s="201" t="s">
        <v>125</v>
      </c>
      <c r="T13" s="188">
        <v>43466</v>
      </c>
      <c r="U13" s="188">
        <v>43830</v>
      </c>
      <c r="V13" s="191">
        <f ca="1" t="shared" si="1"/>
        <v>-500</v>
      </c>
      <c r="W13" s="58" t="s">
        <v>94</v>
      </c>
      <c r="X13" s="312" t="s">
        <v>111</v>
      </c>
      <c r="Y13" s="192" t="s">
        <v>112</v>
      </c>
      <c r="Z13" s="192">
        <v>50</v>
      </c>
      <c r="AA13" s="207">
        <v>37867</v>
      </c>
      <c r="AB13" s="189" t="s">
        <v>218</v>
      </c>
      <c r="AC13" s="188">
        <v>43466</v>
      </c>
      <c r="AD13" s="188">
        <v>44561</v>
      </c>
      <c r="AE13" s="58" t="s">
        <v>97</v>
      </c>
      <c r="AF13" s="208" t="s">
        <v>114</v>
      </c>
      <c r="AG13" s="30" t="s">
        <v>115</v>
      </c>
      <c r="AH13" s="30">
        <v>6331.17</v>
      </c>
      <c r="AI13" s="188">
        <v>32329</v>
      </c>
      <c r="AJ13" s="188">
        <v>45858</v>
      </c>
      <c r="AK13" s="191">
        <f ca="1" t="shared" si="2"/>
        <v>1528</v>
      </c>
      <c r="AL13" s="213" t="s">
        <v>149</v>
      </c>
      <c r="AM13" s="213" t="s">
        <v>115</v>
      </c>
      <c r="AN13" s="213" t="s">
        <v>150</v>
      </c>
      <c r="AO13" s="218">
        <v>42862</v>
      </c>
      <c r="AP13" s="219">
        <v>44322</v>
      </c>
      <c r="AQ13" s="191">
        <f ca="1" t="shared" si="3"/>
        <v>-8</v>
      </c>
      <c r="AR13" s="220" t="s">
        <v>125</v>
      </c>
      <c r="AS13" s="201"/>
      <c r="AT13" s="220" t="s">
        <v>125</v>
      </c>
      <c r="AU13" s="220" t="s">
        <v>125</v>
      </c>
      <c r="AV13" s="220" t="s">
        <v>125</v>
      </c>
      <c r="AW13" s="201"/>
      <c r="AX13" s="201"/>
    </row>
    <row r="14" spans="1:50" s="4" customFormat="1" ht="27" customHeight="1">
      <c r="A14" s="178"/>
      <c r="B14" s="85" t="s">
        <v>176</v>
      </c>
      <c r="C14" s="58" t="s">
        <v>177</v>
      </c>
      <c r="D14" s="58" t="s">
        <v>178</v>
      </c>
      <c r="E14" s="177">
        <f>10.5</f>
        <v>10.5</v>
      </c>
      <c r="F14" s="52" t="s">
        <v>179</v>
      </c>
      <c r="G14" s="58" t="s">
        <v>11</v>
      </c>
      <c r="H14" s="58" t="s">
        <v>180</v>
      </c>
      <c r="I14" s="112" t="s">
        <v>117</v>
      </c>
      <c r="J14" s="192" t="s">
        <v>118</v>
      </c>
      <c r="K14" s="192">
        <v>3</v>
      </c>
      <c r="L14" s="188">
        <v>43133</v>
      </c>
      <c r="M14" s="193" t="s">
        <v>218</v>
      </c>
      <c r="N14" s="190">
        <v>43466</v>
      </c>
      <c r="O14" s="190">
        <v>44195</v>
      </c>
      <c r="P14" s="191">
        <f ca="1" t="shared" si="0"/>
        <v>-135</v>
      </c>
      <c r="Q14" s="203" t="s">
        <v>127</v>
      </c>
      <c r="R14" s="200"/>
      <c r="S14" s="200" t="s">
        <v>125</v>
      </c>
      <c r="T14" s="188">
        <v>43831</v>
      </c>
      <c r="U14" s="188">
        <v>44196</v>
      </c>
      <c r="V14" s="191">
        <f ca="1" t="shared" si="1"/>
        <v>-134</v>
      </c>
      <c r="W14" s="58" t="s">
        <v>94</v>
      </c>
      <c r="X14" s="312" t="s">
        <v>111</v>
      </c>
      <c r="Y14" s="192" t="s">
        <v>112</v>
      </c>
      <c r="Z14" s="192">
        <v>50</v>
      </c>
      <c r="AA14" s="207">
        <v>37867</v>
      </c>
      <c r="AB14" s="189" t="s">
        <v>218</v>
      </c>
      <c r="AC14" s="188">
        <v>43466</v>
      </c>
      <c r="AD14" s="188">
        <v>44561</v>
      </c>
      <c r="AE14" s="58" t="s">
        <v>97</v>
      </c>
      <c r="AF14" s="208" t="s">
        <v>114</v>
      </c>
      <c r="AG14" s="30" t="s">
        <v>115</v>
      </c>
      <c r="AH14" s="30">
        <v>6331.17</v>
      </c>
      <c r="AI14" s="188">
        <v>32329</v>
      </c>
      <c r="AJ14" s="188">
        <v>45858</v>
      </c>
      <c r="AK14" s="191">
        <f ca="1" t="shared" si="2"/>
        <v>1528</v>
      </c>
      <c r="AL14" s="213" t="s">
        <v>149</v>
      </c>
      <c r="AM14" s="213" t="s">
        <v>115</v>
      </c>
      <c r="AN14" s="213" t="s">
        <v>150</v>
      </c>
      <c r="AO14" s="218">
        <v>42862</v>
      </c>
      <c r="AP14" s="219">
        <v>44322</v>
      </c>
      <c r="AQ14" s="191">
        <f ca="1" t="shared" si="3"/>
        <v>-8</v>
      </c>
      <c r="AR14" s="220" t="s">
        <v>125</v>
      </c>
      <c r="AS14" s="201"/>
      <c r="AT14" s="220" t="s">
        <v>125</v>
      </c>
      <c r="AU14" s="220" t="s">
        <v>125</v>
      </c>
      <c r="AV14" s="220" t="s">
        <v>125</v>
      </c>
      <c r="AW14" s="201"/>
      <c r="AX14" s="201"/>
    </row>
    <row r="15" spans="1:50" ht="27" customHeight="1">
      <c r="A15" s="178"/>
      <c r="B15" s="85" t="s">
        <v>185</v>
      </c>
      <c r="C15" s="58" t="s">
        <v>33</v>
      </c>
      <c r="D15" s="58" t="s">
        <v>34</v>
      </c>
      <c r="E15" s="177">
        <f>29</f>
        <v>29</v>
      </c>
      <c r="F15" s="52" t="s">
        <v>186</v>
      </c>
      <c r="G15" s="58" t="s">
        <v>11</v>
      </c>
      <c r="H15" s="58" t="s">
        <v>187</v>
      </c>
      <c r="I15" s="311" t="s">
        <v>219</v>
      </c>
      <c r="J15" s="193" t="s">
        <v>220</v>
      </c>
      <c r="K15" s="194">
        <v>100</v>
      </c>
      <c r="L15" s="188">
        <v>35139</v>
      </c>
      <c r="M15" s="193" t="s">
        <v>218</v>
      </c>
      <c r="N15" s="190">
        <v>43466</v>
      </c>
      <c r="O15" s="190">
        <v>43830</v>
      </c>
      <c r="P15" s="191">
        <f ca="1" t="shared" si="0"/>
        <v>-500</v>
      </c>
      <c r="Q15" s="189" t="s">
        <v>221</v>
      </c>
      <c r="R15" s="193">
        <v>13763323176</v>
      </c>
      <c r="S15" s="200" t="s">
        <v>125</v>
      </c>
      <c r="T15" s="188">
        <v>43466</v>
      </c>
      <c r="U15" s="188">
        <v>43830</v>
      </c>
      <c r="V15" s="191">
        <f ca="1" t="shared" si="1"/>
        <v>-500</v>
      </c>
      <c r="W15" s="58"/>
      <c r="X15" s="193"/>
      <c r="Y15" s="193"/>
      <c r="Z15" s="193"/>
      <c r="AA15" s="193"/>
      <c r="AB15" s="193"/>
      <c r="AC15" s="193"/>
      <c r="AD15" s="193"/>
      <c r="AE15" s="58" t="s">
        <v>222</v>
      </c>
      <c r="AF15" s="209" t="s">
        <v>223</v>
      </c>
      <c r="AG15" s="193" t="s">
        <v>224</v>
      </c>
      <c r="AH15" s="194">
        <v>1000</v>
      </c>
      <c r="AI15" s="188">
        <v>41970</v>
      </c>
      <c r="AJ15" s="188">
        <v>52927</v>
      </c>
      <c r="AK15" s="191">
        <f ca="1" t="shared" si="2"/>
        <v>8597</v>
      </c>
      <c r="AL15" s="213" t="s">
        <v>225</v>
      </c>
      <c r="AM15" s="213" t="s">
        <v>224</v>
      </c>
      <c r="AN15" s="213" t="s">
        <v>226</v>
      </c>
      <c r="AO15" s="218">
        <v>43595</v>
      </c>
      <c r="AP15" s="221">
        <v>45055</v>
      </c>
      <c r="AQ15" s="191">
        <f ca="1" t="shared" si="3"/>
        <v>725</v>
      </c>
      <c r="AR15" s="220" t="s">
        <v>125</v>
      </c>
      <c r="AS15" s="201"/>
      <c r="AT15" s="220" t="s">
        <v>125</v>
      </c>
      <c r="AU15" s="220" t="s">
        <v>125</v>
      </c>
      <c r="AV15" s="220" t="s">
        <v>125</v>
      </c>
      <c r="AW15" s="201"/>
      <c r="AX15" s="201"/>
    </row>
    <row r="16" spans="1:50" ht="27" customHeight="1">
      <c r="A16" s="178"/>
      <c r="B16" s="85" t="s">
        <v>188</v>
      </c>
      <c r="C16" s="58" t="s">
        <v>37</v>
      </c>
      <c r="D16" s="58" t="s">
        <v>38</v>
      </c>
      <c r="E16" s="177">
        <f>50</f>
        <v>50</v>
      </c>
      <c r="F16" s="52" t="s">
        <v>158</v>
      </c>
      <c r="G16" s="58" t="s">
        <v>11</v>
      </c>
      <c r="H16" s="58" t="s">
        <v>187</v>
      </c>
      <c r="I16" s="311" t="s">
        <v>219</v>
      </c>
      <c r="J16" s="193" t="s">
        <v>220</v>
      </c>
      <c r="K16" s="194">
        <v>100</v>
      </c>
      <c r="L16" s="188">
        <v>35139</v>
      </c>
      <c r="M16" s="193" t="s">
        <v>218</v>
      </c>
      <c r="N16" s="190">
        <v>43466</v>
      </c>
      <c r="O16" s="190">
        <v>43830</v>
      </c>
      <c r="P16" s="191">
        <f ca="1" t="shared" si="0"/>
        <v>-500</v>
      </c>
      <c r="Q16" s="189" t="s">
        <v>221</v>
      </c>
      <c r="R16" s="193">
        <v>13763323176</v>
      </c>
      <c r="S16" s="200" t="s">
        <v>125</v>
      </c>
      <c r="T16" s="188">
        <v>43466</v>
      </c>
      <c r="U16" s="188">
        <v>43830</v>
      </c>
      <c r="V16" s="191">
        <f ca="1" t="shared" si="1"/>
        <v>-500</v>
      </c>
      <c r="W16" s="58"/>
      <c r="X16" s="193"/>
      <c r="Y16" s="193"/>
      <c r="Z16" s="193"/>
      <c r="AA16" s="193"/>
      <c r="AB16" s="193"/>
      <c r="AC16" s="193"/>
      <c r="AD16" s="193"/>
      <c r="AE16" s="58" t="s">
        <v>222</v>
      </c>
      <c r="AF16" s="209" t="s">
        <v>223</v>
      </c>
      <c r="AG16" s="193" t="s">
        <v>224</v>
      </c>
      <c r="AH16" s="194">
        <v>1000</v>
      </c>
      <c r="AI16" s="188">
        <v>41970</v>
      </c>
      <c r="AJ16" s="188">
        <v>52927</v>
      </c>
      <c r="AK16" s="191">
        <f ca="1" t="shared" si="2"/>
        <v>8597</v>
      </c>
      <c r="AL16" s="213" t="s">
        <v>225</v>
      </c>
      <c r="AM16" s="213" t="s">
        <v>224</v>
      </c>
      <c r="AN16" s="213" t="s">
        <v>226</v>
      </c>
      <c r="AO16" s="218">
        <v>43595</v>
      </c>
      <c r="AP16" s="221">
        <v>45055</v>
      </c>
      <c r="AQ16" s="191">
        <f ca="1" t="shared" si="3"/>
        <v>725</v>
      </c>
      <c r="AR16" s="222"/>
      <c r="AS16" s="222"/>
      <c r="AT16" s="222"/>
      <c r="AU16" s="222"/>
      <c r="AV16" s="222"/>
      <c r="AW16" s="222"/>
      <c r="AX16" s="222"/>
    </row>
    <row r="17" spans="1:50" ht="27" customHeight="1">
      <c r="A17" s="178"/>
      <c r="B17" s="85" t="s">
        <v>189</v>
      </c>
      <c r="C17" s="58" t="s">
        <v>39</v>
      </c>
      <c r="D17" s="58" t="s">
        <v>40</v>
      </c>
      <c r="E17" s="177">
        <f>330</f>
        <v>330</v>
      </c>
      <c r="F17" s="52" t="s">
        <v>158</v>
      </c>
      <c r="G17" s="58" t="s">
        <v>11</v>
      </c>
      <c r="H17" s="58" t="s">
        <v>187</v>
      </c>
      <c r="I17" s="311" t="s">
        <v>219</v>
      </c>
      <c r="J17" s="193" t="s">
        <v>220</v>
      </c>
      <c r="K17" s="194">
        <v>100</v>
      </c>
      <c r="L17" s="188">
        <v>35139</v>
      </c>
      <c r="M17" s="193" t="s">
        <v>218</v>
      </c>
      <c r="N17" s="190">
        <v>43466</v>
      </c>
      <c r="O17" s="190">
        <v>43830</v>
      </c>
      <c r="P17" s="191">
        <f ca="1" t="shared" si="0"/>
        <v>-500</v>
      </c>
      <c r="Q17" s="189" t="s">
        <v>221</v>
      </c>
      <c r="R17" s="193">
        <v>13763323176</v>
      </c>
      <c r="S17" s="200" t="s">
        <v>125</v>
      </c>
      <c r="T17" s="188">
        <v>43466</v>
      </c>
      <c r="U17" s="188">
        <v>43830</v>
      </c>
      <c r="V17" s="191">
        <f ca="1" t="shared" si="1"/>
        <v>-500</v>
      </c>
      <c r="W17" s="58"/>
      <c r="X17" s="193"/>
      <c r="Y17" s="193"/>
      <c r="Z17" s="193"/>
      <c r="AA17" s="193"/>
      <c r="AB17" s="193"/>
      <c r="AC17" s="193"/>
      <c r="AD17" s="193"/>
      <c r="AE17" s="58" t="s">
        <v>222</v>
      </c>
      <c r="AF17" s="209" t="s">
        <v>223</v>
      </c>
      <c r="AG17" s="193" t="s">
        <v>224</v>
      </c>
      <c r="AH17" s="194">
        <v>1000</v>
      </c>
      <c r="AI17" s="188">
        <v>41970</v>
      </c>
      <c r="AJ17" s="188">
        <v>52927</v>
      </c>
      <c r="AK17" s="191">
        <f ca="1" t="shared" si="2"/>
        <v>8597</v>
      </c>
      <c r="AL17" s="213" t="s">
        <v>225</v>
      </c>
      <c r="AM17" s="213" t="s">
        <v>224</v>
      </c>
      <c r="AN17" s="213" t="s">
        <v>226</v>
      </c>
      <c r="AO17" s="218">
        <v>43595</v>
      </c>
      <c r="AP17" s="221">
        <v>45055</v>
      </c>
      <c r="AQ17" s="191">
        <f ca="1" t="shared" si="3"/>
        <v>725</v>
      </c>
      <c r="AR17" s="220" t="s">
        <v>125</v>
      </c>
      <c r="AS17" s="201"/>
      <c r="AT17" s="220" t="s">
        <v>125</v>
      </c>
      <c r="AU17" s="220" t="s">
        <v>125</v>
      </c>
      <c r="AV17" s="220" t="s">
        <v>125</v>
      </c>
      <c r="AW17" s="201"/>
      <c r="AX17" s="201"/>
    </row>
    <row r="18" spans="1:50" s="4" customFormat="1" ht="27" customHeight="1">
      <c r="A18" s="178"/>
      <c r="B18" s="85" t="s">
        <v>190</v>
      </c>
      <c r="C18" s="58" t="s">
        <v>41</v>
      </c>
      <c r="D18" s="58" t="s">
        <v>42</v>
      </c>
      <c r="E18" s="177">
        <f>12.5</f>
        <v>12.5</v>
      </c>
      <c r="F18" s="52" t="s">
        <v>191</v>
      </c>
      <c r="G18" s="58" t="s">
        <v>11</v>
      </c>
      <c r="H18" s="58" t="s">
        <v>192</v>
      </c>
      <c r="I18" s="112" t="s">
        <v>227</v>
      </c>
      <c r="J18" s="193" t="s">
        <v>228</v>
      </c>
      <c r="K18" s="194">
        <v>55200</v>
      </c>
      <c r="L18" s="188">
        <v>32797</v>
      </c>
      <c r="M18" s="193" t="s">
        <v>218</v>
      </c>
      <c r="N18" s="190">
        <v>44055</v>
      </c>
      <c r="O18" s="190">
        <v>44419</v>
      </c>
      <c r="P18" s="191">
        <f ca="1" t="shared" si="0"/>
        <v>89</v>
      </c>
      <c r="Q18" s="189" t="s">
        <v>229</v>
      </c>
      <c r="R18" s="193">
        <v>18688900030</v>
      </c>
      <c r="S18" s="200" t="s">
        <v>125</v>
      </c>
      <c r="T18" s="188">
        <v>43795</v>
      </c>
      <c r="U18" s="188">
        <v>44196</v>
      </c>
      <c r="V18" s="191">
        <f ca="1" t="shared" si="1"/>
        <v>-134</v>
      </c>
      <c r="W18" s="58" t="s">
        <v>230</v>
      </c>
      <c r="X18" s="193" t="s">
        <v>231</v>
      </c>
      <c r="Y18" s="193" t="s">
        <v>232</v>
      </c>
      <c r="Z18" s="193" t="s">
        <v>233</v>
      </c>
      <c r="AA18" s="207">
        <v>35481</v>
      </c>
      <c r="AB18" s="193"/>
      <c r="AC18" s="193"/>
      <c r="AD18" s="193"/>
      <c r="AE18" s="58" t="s">
        <v>193</v>
      </c>
      <c r="AF18" s="210" t="s">
        <v>234</v>
      </c>
      <c r="AG18" s="193" t="s">
        <v>235</v>
      </c>
      <c r="AH18" s="194">
        <v>500</v>
      </c>
      <c r="AI18" s="188">
        <v>39233</v>
      </c>
      <c r="AJ18" s="188">
        <v>46537</v>
      </c>
      <c r="AK18" s="191">
        <f ca="1" t="shared" si="2"/>
        <v>2207</v>
      </c>
      <c r="AL18" s="213" t="s">
        <v>236</v>
      </c>
      <c r="AM18" s="213" t="s">
        <v>235</v>
      </c>
      <c r="AN18" s="213" t="s">
        <v>237</v>
      </c>
      <c r="AO18" s="218">
        <v>44011</v>
      </c>
      <c r="AP18" s="221">
        <v>45471</v>
      </c>
      <c r="AQ18" s="191">
        <f ca="1" t="shared" si="3"/>
        <v>1141</v>
      </c>
      <c r="AR18" s="220" t="s">
        <v>125</v>
      </c>
      <c r="AS18" s="220" t="s">
        <v>125</v>
      </c>
      <c r="AT18" s="220" t="s">
        <v>125</v>
      </c>
      <c r="AU18" s="220" t="s">
        <v>125</v>
      </c>
      <c r="AV18" s="220" t="s">
        <v>125</v>
      </c>
      <c r="AW18" s="220" t="s">
        <v>125</v>
      </c>
      <c r="AX18" s="201"/>
    </row>
    <row r="19" spans="1:50" ht="27" customHeight="1">
      <c r="A19" s="178"/>
      <c r="B19" s="85" t="s">
        <v>194</v>
      </c>
      <c r="C19" s="58" t="s">
        <v>45</v>
      </c>
      <c r="D19" s="58" t="s">
        <v>46</v>
      </c>
      <c r="E19" s="177">
        <f>680</f>
        <v>680</v>
      </c>
      <c r="F19" s="52" t="s">
        <v>195</v>
      </c>
      <c r="G19" s="58" t="s">
        <v>11</v>
      </c>
      <c r="H19" s="58" t="s">
        <v>196</v>
      </c>
      <c r="I19" s="193"/>
      <c r="J19" s="193"/>
      <c r="K19" s="193"/>
      <c r="L19" s="193"/>
      <c r="M19" s="193"/>
      <c r="N19" s="193"/>
      <c r="O19" s="193"/>
      <c r="P19" s="191">
        <f ca="1" t="shared" si="0"/>
        <v>-44330</v>
      </c>
      <c r="Q19" s="193"/>
      <c r="R19" s="193"/>
      <c r="S19" s="193"/>
      <c r="T19" s="193"/>
      <c r="U19" s="193"/>
      <c r="V19" s="191">
        <f ca="1" t="shared" si="1"/>
        <v>-44330</v>
      </c>
      <c r="W19" s="58" t="s">
        <v>196</v>
      </c>
      <c r="X19" s="193"/>
      <c r="Y19" s="193"/>
      <c r="Z19" s="193"/>
      <c r="AA19" s="193"/>
      <c r="AB19" s="193"/>
      <c r="AC19" s="193"/>
      <c r="AD19" s="193"/>
      <c r="AE19" s="58" t="s">
        <v>197</v>
      </c>
      <c r="AF19" s="209"/>
      <c r="AG19" s="193"/>
      <c r="AH19" s="193"/>
      <c r="AI19" s="193"/>
      <c r="AJ19" s="193"/>
      <c r="AK19" s="191">
        <f ca="1" t="shared" si="2"/>
        <v>-44330</v>
      </c>
      <c r="AL19" s="178"/>
      <c r="AM19" s="178"/>
      <c r="AN19" s="178"/>
      <c r="AO19" s="178"/>
      <c r="AP19" s="221"/>
      <c r="AQ19" s="191">
        <f ca="1" t="shared" si="3"/>
        <v>-44330</v>
      </c>
      <c r="AR19" s="201"/>
      <c r="AS19" s="201"/>
      <c r="AT19" s="201"/>
      <c r="AU19" s="201"/>
      <c r="AV19" s="201"/>
      <c r="AW19" s="201"/>
      <c r="AX19" s="201"/>
    </row>
    <row r="20" spans="1:50" ht="27" customHeight="1">
      <c r="A20" s="178"/>
      <c r="B20" s="85" t="s">
        <v>198</v>
      </c>
      <c r="C20" s="58" t="s">
        <v>199</v>
      </c>
      <c r="D20" s="58" t="s">
        <v>200</v>
      </c>
      <c r="E20" s="177">
        <f>8.5</f>
        <v>8.5</v>
      </c>
      <c r="F20" s="52" t="s">
        <v>148</v>
      </c>
      <c r="G20" s="58" t="s">
        <v>11</v>
      </c>
      <c r="H20" s="58" t="s">
        <v>201</v>
      </c>
      <c r="I20" s="193"/>
      <c r="J20" s="193"/>
      <c r="K20" s="193"/>
      <c r="L20" s="193"/>
      <c r="M20" s="193"/>
      <c r="N20" s="193"/>
      <c r="O20" s="193"/>
      <c r="P20" s="191">
        <f ca="1" t="shared" si="0"/>
        <v>-44330</v>
      </c>
      <c r="Q20" s="193"/>
      <c r="R20" s="193"/>
      <c r="S20" s="193"/>
      <c r="T20" s="193"/>
      <c r="U20" s="193"/>
      <c r="V20" s="191">
        <f ca="1" t="shared" si="1"/>
        <v>-44330</v>
      </c>
      <c r="W20" s="58" t="s">
        <v>201</v>
      </c>
      <c r="X20" s="193"/>
      <c r="Y20" s="193"/>
      <c r="Z20" s="193"/>
      <c r="AA20" s="193"/>
      <c r="AB20" s="193"/>
      <c r="AC20" s="193"/>
      <c r="AD20" s="193"/>
      <c r="AE20" s="58" t="s">
        <v>202</v>
      </c>
      <c r="AF20" s="209"/>
      <c r="AG20" s="193"/>
      <c r="AH20" s="193"/>
      <c r="AI20" s="193"/>
      <c r="AJ20" s="193"/>
      <c r="AK20" s="191">
        <f ca="1" t="shared" si="2"/>
        <v>-44330</v>
      </c>
      <c r="AL20" s="178"/>
      <c r="AM20" s="178"/>
      <c r="AN20" s="178"/>
      <c r="AO20" s="178"/>
      <c r="AP20" s="221"/>
      <c r="AQ20" s="191">
        <f ca="1" t="shared" si="3"/>
        <v>-44330</v>
      </c>
      <c r="AR20" s="201"/>
      <c r="AS20" s="201"/>
      <c r="AT20" s="201"/>
      <c r="AU20" s="201"/>
      <c r="AV20" s="201"/>
      <c r="AW20" s="201"/>
      <c r="AX20" s="201"/>
    </row>
    <row r="21" spans="1:50" ht="27" customHeight="1">
      <c r="A21" s="178"/>
      <c r="B21" s="85" t="s">
        <v>203</v>
      </c>
      <c r="C21" s="58" t="s">
        <v>49</v>
      </c>
      <c r="D21" s="58" t="s">
        <v>50</v>
      </c>
      <c r="E21" s="177">
        <f>3</f>
        <v>3</v>
      </c>
      <c r="F21" s="52" t="s">
        <v>15</v>
      </c>
      <c r="G21" s="58" t="s">
        <v>11</v>
      </c>
      <c r="H21" s="58" t="s">
        <v>201</v>
      </c>
      <c r="I21" s="193"/>
      <c r="J21" s="193"/>
      <c r="K21" s="193"/>
      <c r="L21" s="193"/>
      <c r="M21" s="193"/>
      <c r="N21" s="193"/>
      <c r="O21" s="193"/>
      <c r="P21" s="191">
        <f ca="1" t="shared" si="0"/>
        <v>-44330</v>
      </c>
      <c r="Q21" s="193"/>
      <c r="R21" s="193"/>
      <c r="S21" s="193"/>
      <c r="T21" s="193"/>
      <c r="U21" s="193"/>
      <c r="V21" s="191">
        <f ca="1" t="shared" si="1"/>
        <v>-44330</v>
      </c>
      <c r="W21" s="58" t="s">
        <v>201</v>
      </c>
      <c r="X21" s="193"/>
      <c r="Y21" s="193"/>
      <c r="Z21" s="193"/>
      <c r="AA21" s="193"/>
      <c r="AB21" s="193"/>
      <c r="AC21" s="193"/>
      <c r="AD21" s="193"/>
      <c r="AE21" s="58" t="s">
        <v>202</v>
      </c>
      <c r="AF21" s="209"/>
      <c r="AG21" s="193"/>
      <c r="AH21" s="193"/>
      <c r="AI21" s="193"/>
      <c r="AJ21" s="193"/>
      <c r="AK21" s="191">
        <f ca="1" t="shared" si="2"/>
        <v>-44330</v>
      </c>
      <c r="AL21" s="178"/>
      <c r="AM21" s="178"/>
      <c r="AN21" s="178"/>
      <c r="AO21" s="178"/>
      <c r="AP21" s="221"/>
      <c r="AQ21" s="191">
        <f ca="1" t="shared" si="3"/>
        <v>-44330</v>
      </c>
      <c r="AR21" s="201"/>
      <c r="AS21" s="201"/>
      <c r="AT21" s="201"/>
      <c r="AU21" s="201"/>
      <c r="AV21" s="201"/>
      <c r="AW21" s="201"/>
      <c r="AX21" s="201"/>
    </row>
    <row r="22" spans="1:50" ht="27" customHeight="1">
      <c r="A22" s="178"/>
      <c r="B22" s="85" t="s">
        <v>204</v>
      </c>
      <c r="C22" s="58" t="s">
        <v>52</v>
      </c>
      <c r="D22" s="58" t="s">
        <v>53</v>
      </c>
      <c r="E22" s="177">
        <f>9.5</f>
        <v>9.5</v>
      </c>
      <c r="F22" s="52" t="s">
        <v>148</v>
      </c>
      <c r="G22" s="58" t="s">
        <v>11</v>
      </c>
      <c r="H22" s="58" t="s">
        <v>201</v>
      </c>
      <c r="I22" s="193"/>
      <c r="J22" s="193"/>
      <c r="K22" s="193"/>
      <c r="L22" s="193"/>
      <c r="M22" s="193"/>
      <c r="N22" s="193"/>
      <c r="O22" s="193"/>
      <c r="P22" s="191">
        <f ca="1" t="shared" si="0"/>
        <v>-44330</v>
      </c>
      <c r="Q22" s="193"/>
      <c r="R22" s="193"/>
      <c r="S22" s="193"/>
      <c r="T22" s="193"/>
      <c r="U22" s="193"/>
      <c r="V22" s="191">
        <f ca="1" t="shared" si="1"/>
        <v>-44330</v>
      </c>
      <c r="W22" s="58" t="s">
        <v>201</v>
      </c>
      <c r="X22" s="193"/>
      <c r="Y22" s="193"/>
      <c r="Z22" s="193"/>
      <c r="AA22" s="193"/>
      <c r="AB22" s="193"/>
      <c r="AC22" s="193"/>
      <c r="AD22" s="193"/>
      <c r="AE22" s="58" t="s">
        <v>202</v>
      </c>
      <c r="AF22" s="209"/>
      <c r="AG22" s="193"/>
      <c r="AH22" s="193"/>
      <c r="AI22" s="193"/>
      <c r="AJ22" s="193"/>
      <c r="AK22" s="191">
        <f ca="1" t="shared" si="2"/>
        <v>-44330</v>
      </c>
      <c r="AL22" s="178"/>
      <c r="AM22" s="178"/>
      <c r="AN22" s="178"/>
      <c r="AO22" s="178"/>
      <c r="AP22" s="221"/>
      <c r="AQ22" s="191">
        <f ca="1" t="shared" si="3"/>
        <v>-44330</v>
      </c>
      <c r="AR22" s="201"/>
      <c r="AS22" s="201"/>
      <c r="AT22" s="201"/>
      <c r="AU22" s="201"/>
      <c r="AV22" s="201"/>
      <c r="AW22" s="201"/>
      <c r="AX22" s="201"/>
    </row>
    <row r="23" spans="1:50" ht="27" customHeight="1">
      <c r="A23" s="178"/>
      <c r="B23" s="179" t="s">
        <v>161</v>
      </c>
      <c r="C23" s="180" t="s">
        <v>162</v>
      </c>
      <c r="D23" s="180" t="s">
        <v>163</v>
      </c>
      <c r="E23" s="181">
        <f>35</f>
        <v>35</v>
      </c>
      <c r="F23" s="182" t="s">
        <v>148</v>
      </c>
      <c r="G23" s="180" t="s">
        <v>11</v>
      </c>
      <c r="H23" s="180" t="s">
        <v>90</v>
      </c>
      <c r="I23" s="195"/>
      <c r="J23" s="195"/>
      <c r="K23" s="195"/>
      <c r="L23" s="195"/>
      <c r="M23" s="195"/>
      <c r="N23" s="195"/>
      <c r="O23" s="195"/>
      <c r="P23" s="191">
        <f ca="1" t="shared" si="0"/>
        <v>-44330</v>
      </c>
      <c r="Q23" s="195"/>
      <c r="R23" s="195"/>
      <c r="S23" s="195"/>
      <c r="T23" s="195"/>
      <c r="U23" s="195"/>
      <c r="V23" s="191">
        <f ca="1" t="shared" si="1"/>
        <v>-44330</v>
      </c>
      <c r="W23" s="180" t="s">
        <v>90</v>
      </c>
      <c r="X23" s="195"/>
      <c r="Y23" s="195"/>
      <c r="Z23" s="195"/>
      <c r="AA23" s="195"/>
      <c r="AB23" s="195"/>
      <c r="AC23" s="195"/>
      <c r="AD23" s="195"/>
      <c r="AE23" s="180" t="s">
        <v>97</v>
      </c>
      <c r="AF23" s="211"/>
      <c r="AG23" s="195"/>
      <c r="AH23" s="195"/>
      <c r="AI23" s="195"/>
      <c r="AJ23" s="195"/>
      <c r="AK23" s="191">
        <f ca="1" t="shared" si="2"/>
        <v>-44330</v>
      </c>
      <c r="AL23" s="213" t="s">
        <v>149</v>
      </c>
      <c r="AM23" s="213" t="s">
        <v>115</v>
      </c>
      <c r="AN23" s="213" t="s">
        <v>150</v>
      </c>
      <c r="AO23" s="218">
        <v>42862</v>
      </c>
      <c r="AP23" s="219">
        <v>44322</v>
      </c>
      <c r="AQ23" s="191">
        <f ca="1" t="shared" si="3"/>
        <v>-8</v>
      </c>
      <c r="AR23" s="220" t="s">
        <v>125</v>
      </c>
      <c r="AS23" s="201"/>
      <c r="AT23" s="220" t="s">
        <v>125</v>
      </c>
      <c r="AU23" s="220" t="s">
        <v>125</v>
      </c>
      <c r="AV23" s="220" t="s">
        <v>125</v>
      </c>
      <c r="AW23" s="201"/>
      <c r="AX23" s="201"/>
    </row>
    <row r="24" spans="1:50" ht="27" customHeight="1">
      <c r="A24" s="178"/>
      <c r="B24" s="179" t="s">
        <v>164</v>
      </c>
      <c r="C24" s="180" t="s">
        <v>165</v>
      </c>
      <c r="D24" s="180" t="s">
        <v>166</v>
      </c>
      <c r="E24" s="181">
        <f>9</f>
        <v>9</v>
      </c>
      <c r="F24" s="182" t="s">
        <v>15</v>
      </c>
      <c r="G24" s="180" t="s">
        <v>11</v>
      </c>
      <c r="H24" s="180" t="s">
        <v>90</v>
      </c>
      <c r="I24" s="195"/>
      <c r="J24" s="195"/>
      <c r="K24" s="195"/>
      <c r="L24" s="195"/>
      <c r="M24" s="195"/>
      <c r="N24" s="195"/>
      <c r="O24" s="195"/>
      <c r="P24" s="191">
        <f ca="1" t="shared" si="0"/>
        <v>-44330</v>
      </c>
      <c r="Q24" s="195"/>
      <c r="R24" s="195"/>
      <c r="S24" s="195"/>
      <c r="T24" s="195"/>
      <c r="U24" s="195"/>
      <c r="V24" s="191">
        <f ca="1" t="shared" si="1"/>
        <v>-44330</v>
      </c>
      <c r="W24" s="180" t="s">
        <v>90</v>
      </c>
      <c r="X24" s="195"/>
      <c r="Y24" s="195"/>
      <c r="Z24" s="195"/>
      <c r="AA24" s="195"/>
      <c r="AB24" s="195"/>
      <c r="AC24" s="195"/>
      <c r="AD24" s="195"/>
      <c r="AE24" s="180" t="s">
        <v>97</v>
      </c>
      <c r="AF24" s="211"/>
      <c r="AG24" s="195"/>
      <c r="AH24" s="195"/>
      <c r="AI24" s="195"/>
      <c r="AJ24" s="195"/>
      <c r="AK24" s="191">
        <f ca="1" t="shared" si="2"/>
        <v>-44330</v>
      </c>
      <c r="AL24" s="213"/>
      <c r="AM24" s="213"/>
      <c r="AN24" s="213"/>
      <c r="AO24" s="218">
        <v>42862</v>
      </c>
      <c r="AP24" s="219">
        <v>44322</v>
      </c>
      <c r="AQ24" s="191">
        <f ca="1" t="shared" si="3"/>
        <v>-8</v>
      </c>
      <c r="AR24" s="201"/>
      <c r="AS24" s="201"/>
      <c r="AT24" s="201"/>
      <c r="AU24" s="201"/>
      <c r="AV24" s="201"/>
      <c r="AW24" s="201"/>
      <c r="AX24" s="201"/>
    </row>
    <row r="25" spans="1:50" ht="27" customHeight="1">
      <c r="A25" s="178"/>
      <c r="B25" s="179"/>
      <c r="C25" s="180" t="s">
        <v>165</v>
      </c>
      <c r="D25" s="180" t="s">
        <v>166</v>
      </c>
      <c r="E25" s="181"/>
      <c r="F25" s="182" t="s">
        <v>148</v>
      </c>
      <c r="G25" s="180" t="s">
        <v>11</v>
      </c>
      <c r="H25" s="180" t="s">
        <v>90</v>
      </c>
      <c r="I25" s="195"/>
      <c r="J25" s="195"/>
      <c r="K25" s="195"/>
      <c r="L25" s="195"/>
      <c r="M25" s="195"/>
      <c r="N25" s="195"/>
      <c r="O25" s="195"/>
      <c r="P25" s="191">
        <f ca="1" t="shared" si="0"/>
        <v>-44330</v>
      </c>
      <c r="Q25" s="195"/>
      <c r="R25" s="195"/>
      <c r="S25" s="195"/>
      <c r="T25" s="195"/>
      <c r="U25" s="195"/>
      <c r="V25" s="191">
        <f ca="1" t="shared" si="1"/>
        <v>-44330</v>
      </c>
      <c r="W25" s="180" t="s">
        <v>90</v>
      </c>
      <c r="X25" s="195"/>
      <c r="Y25" s="195"/>
      <c r="Z25" s="195"/>
      <c r="AA25" s="195"/>
      <c r="AB25" s="195"/>
      <c r="AC25" s="195"/>
      <c r="AD25" s="195"/>
      <c r="AE25" s="180" t="s">
        <v>97</v>
      </c>
      <c r="AF25" s="211"/>
      <c r="AG25" s="195"/>
      <c r="AH25" s="195"/>
      <c r="AI25" s="195"/>
      <c r="AJ25" s="195"/>
      <c r="AK25" s="191">
        <f ca="1" t="shared" si="2"/>
        <v>-44330</v>
      </c>
      <c r="AL25" s="213" t="s">
        <v>149</v>
      </c>
      <c r="AM25" s="213" t="s">
        <v>115</v>
      </c>
      <c r="AN25" s="213" t="s">
        <v>150</v>
      </c>
      <c r="AO25" s="218">
        <v>42862</v>
      </c>
      <c r="AP25" s="219">
        <v>44322</v>
      </c>
      <c r="AQ25" s="191">
        <f ca="1" t="shared" si="3"/>
        <v>-8</v>
      </c>
      <c r="AR25" s="220" t="s">
        <v>125</v>
      </c>
      <c r="AS25" s="201"/>
      <c r="AT25" s="220" t="s">
        <v>125</v>
      </c>
      <c r="AU25" s="220" t="s">
        <v>125</v>
      </c>
      <c r="AV25" s="220" t="s">
        <v>125</v>
      </c>
      <c r="AW25" s="201"/>
      <c r="AX25" s="201"/>
    </row>
    <row r="26" spans="1:50" ht="27" customHeight="1">
      <c r="A26" s="178"/>
      <c r="B26" s="179"/>
      <c r="C26" s="183" t="s">
        <v>167</v>
      </c>
      <c r="D26" s="183" t="s">
        <v>167</v>
      </c>
      <c r="E26" s="184"/>
      <c r="F26" s="185" t="s">
        <v>168</v>
      </c>
      <c r="G26" s="183"/>
      <c r="H26" s="183" t="s">
        <v>90</v>
      </c>
      <c r="I26" s="196"/>
      <c r="J26" s="196"/>
      <c r="K26" s="196"/>
      <c r="L26" s="196"/>
      <c r="M26" s="196"/>
      <c r="N26" s="196"/>
      <c r="O26" s="196"/>
      <c r="P26" s="191">
        <f ca="1" t="shared" si="0"/>
        <v>-44330</v>
      </c>
      <c r="Q26" s="196"/>
      <c r="R26" s="196"/>
      <c r="S26" s="196"/>
      <c r="T26" s="196"/>
      <c r="U26" s="196"/>
      <c r="V26" s="191">
        <f ca="1" t="shared" si="1"/>
        <v>-44330</v>
      </c>
      <c r="W26" s="183" t="s">
        <v>90</v>
      </c>
      <c r="X26" s="196"/>
      <c r="Y26" s="196"/>
      <c r="Z26" s="196"/>
      <c r="AA26" s="196"/>
      <c r="AB26" s="196"/>
      <c r="AC26" s="196"/>
      <c r="AD26" s="196"/>
      <c r="AE26" s="183" t="s">
        <v>97</v>
      </c>
      <c r="AF26" s="212"/>
      <c r="AG26" s="196"/>
      <c r="AH26" s="196"/>
      <c r="AI26" s="196"/>
      <c r="AJ26" s="196"/>
      <c r="AK26" s="191">
        <f ca="1" t="shared" si="2"/>
        <v>-44330</v>
      </c>
      <c r="AL26" s="214" t="s">
        <v>149</v>
      </c>
      <c r="AM26" s="214" t="s">
        <v>115</v>
      </c>
      <c r="AN26" s="214" t="s">
        <v>150</v>
      </c>
      <c r="AO26" s="223">
        <v>42862</v>
      </c>
      <c r="AP26" s="224">
        <v>44322</v>
      </c>
      <c r="AQ26" s="191">
        <f ca="1" t="shared" si="3"/>
        <v>-8</v>
      </c>
      <c r="AR26" s="225" t="s">
        <v>125</v>
      </c>
      <c r="AS26" s="226"/>
      <c r="AT26" s="225" t="s">
        <v>125</v>
      </c>
      <c r="AU26" s="225" t="s">
        <v>125</v>
      </c>
      <c r="AV26" s="225" t="s">
        <v>125</v>
      </c>
      <c r="AW26" s="201"/>
      <c r="AX26" s="201"/>
    </row>
    <row r="27" spans="1:50" ht="27" customHeight="1">
      <c r="A27" s="178"/>
      <c r="B27" s="179" t="s">
        <v>169</v>
      </c>
      <c r="C27" s="180" t="s">
        <v>170</v>
      </c>
      <c r="D27" s="180" t="s">
        <v>171</v>
      </c>
      <c r="E27" s="181">
        <f>5</f>
        <v>5</v>
      </c>
      <c r="F27" s="182" t="s">
        <v>172</v>
      </c>
      <c r="G27" s="180" t="s">
        <v>11</v>
      </c>
      <c r="H27" s="180" t="s">
        <v>90</v>
      </c>
      <c r="I27" s="195"/>
      <c r="J27" s="195"/>
      <c r="K27" s="195"/>
      <c r="L27" s="195"/>
      <c r="M27" s="195"/>
      <c r="N27" s="195"/>
      <c r="O27" s="195"/>
      <c r="P27" s="191">
        <f ca="1" t="shared" si="0"/>
        <v>-44330</v>
      </c>
      <c r="Q27" s="195"/>
      <c r="R27" s="195"/>
      <c r="S27" s="195"/>
      <c r="T27" s="195"/>
      <c r="U27" s="195"/>
      <c r="V27" s="191">
        <f ca="1" t="shared" si="1"/>
        <v>-44330</v>
      </c>
      <c r="W27" s="180" t="s">
        <v>90</v>
      </c>
      <c r="X27" s="195"/>
      <c r="Y27" s="195"/>
      <c r="Z27" s="195"/>
      <c r="AA27" s="195"/>
      <c r="AB27" s="195"/>
      <c r="AC27" s="195"/>
      <c r="AD27" s="195"/>
      <c r="AE27" s="180" t="s">
        <v>173</v>
      </c>
      <c r="AF27" s="211"/>
      <c r="AG27" s="195"/>
      <c r="AH27" s="195"/>
      <c r="AI27" s="195"/>
      <c r="AJ27" s="195"/>
      <c r="AK27" s="191">
        <f ca="1" t="shared" si="2"/>
        <v>-44330</v>
      </c>
      <c r="AL27" s="213" t="s">
        <v>174</v>
      </c>
      <c r="AM27" s="213" t="s">
        <v>129</v>
      </c>
      <c r="AN27" s="213" t="s">
        <v>175</v>
      </c>
      <c r="AO27" s="218">
        <v>42714</v>
      </c>
      <c r="AP27" s="219">
        <v>44174</v>
      </c>
      <c r="AQ27" s="191">
        <f ca="1" t="shared" si="3"/>
        <v>-156</v>
      </c>
      <c r="AR27" s="201"/>
      <c r="AS27" s="201"/>
      <c r="AT27" s="201"/>
      <c r="AU27" s="201"/>
      <c r="AV27" s="201"/>
      <c r="AW27" s="201"/>
      <c r="AX27" s="201"/>
    </row>
    <row r="28" spans="1:50" ht="27" customHeight="1">
      <c r="A28" s="178"/>
      <c r="B28" s="179" t="s">
        <v>181</v>
      </c>
      <c r="C28" s="180" t="s">
        <v>182</v>
      </c>
      <c r="D28" s="180" t="s">
        <v>183</v>
      </c>
      <c r="E28" s="181">
        <f>11</f>
        <v>11</v>
      </c>
      <c r="F28" s="182" t="s">
        <v>184</v>
      </c>
      <c r="G28" s="180" t="s">
        <v>11</v>
      </c>
      <c r="H28" s="180" t="s">
        <v>180</v>
      </c>
      <c r="I28" s="195"/>
      <c r="J28" s="195"/>
      <c r="K28" s="195"/>
      <c r="L28" s="195"/>
      <c r="M28" s="195"/>
      <c r="N28" s="195"/>
      <c r="O28" s="195"/>
      <c r="P28" s="191">
        <f ca="1" t="shared" si="0"/>
        <v>-44330</v>
      </c>
      <c r="Q28" s="195"/>
      <c r="R28" s="195"/>
      <c r="S28" s="195"/>
      <c r="T28" s="195"/>
      <c r="U28" s="195"/>
      <c r="V28" s="191">
        <f ca="1" t="shared" si="1"/>
        <v>-44330</v>
      </c>
      <c r="W28" s="180" t="s">
        <v>180</v>
      </c>
      <c r="X28" s="195"/>
      <c r="Y28" s="195"/>
      <c r="Z28" s="195"/>
      <c r="AA28" s="195"/>
      <c r="AB28" s="195"/>
      <c r="AC28" s="195"/>
      <c r="AD28" s="195"/>
      <c r="AE28" s="180" t="s">
        <v>173</v>
      </c>
      <c r="AF28" s="211"/>
      <c r="AG28" s="195"/>
      <c r="AH28" s="195"/>
      <c r="AI28" s="195"/>
      <c r="AJ28" s="195"/>
      <c r="AK28" s="191">
        <f ca="1" t="shared" si="2"/>
        <v>-44330</v>
      </c>
      <c r="AL28" s="178"/>
      <c r="AM28" s="178"/>
      <c r="AN28" s="178"/>
      <c r="AO28" s="178"/>
      <c r="AP28" s="221"/>
      <c r="AQ28" s="191">
        <f ca="1" t="shared" si="3"/>
        <v>-44330</v>
      </c>
      <c r="AR28" s="201"/>
      <c r="AS28" s="201"/>
      <c r="AT28" s="201"/>
      <c r="AU28" s="201"/>
      <c r="AV28" s="201"/>
      <c r="AW28" s="201"/>
      <c r="AX28" s="201"/>
    </row>
    <row r="29" spans="1:50" ht="27" customHeight="1">
      <c r="A29" s="178"/>
      <c r="B29" s="179" t="s">
        <v>205</v>
      </c>
      <c r="C29" s="180" t="s">
        <v>206</v>
      </c>
      <c r="D29" s="180" t="s">
        <v>207</v>
      </c>
      <c r="E29" s="181">
        <f>25</f>
        <v>25</v>
      </c>
      <c r="F29" s="182" t="s">
        <v>208</v>
      </c>
      <c r="G29" s="180" t="s">
        <v>11</v>
      </c>
      <c r="H29" s="180" t="s">
        <v>209</v>
      </c>
      <c r="I29" s="195"/>
      <c r="J29" s="195"/>
      <c r="K29" s="195"/>
      <c r="L29" s="195"/>
      <c r="M29" s="195"/>
      <c r="N29" s="195"/>
      <c r="O29" s="195"/>
      <c r="P29" s="191">
        <f ca="1" t="shared" si="0"/>
        <v>-44330</v>
      </c>
      <c r="Q29" s="195"/>
      <c r="R29" s="195"/>
      <c r="S29" s="195"/>
      <c r="T29" s="195"/>
      <c r="U29" s="195"/>
      <c r="V29" s="191">
        <f ca="1" t="shared" si="1"/>
        <v>-44330</v>
      </c>
      <c r="W29" s="180" t="s">
        <v>209</v>
      </c>
      <c r="X29" s="195"/>
      <c r="Y29" s="195"/>
      <c r="Z29" s="195"/>
      <c r="AA29" s="195"/>
      <c r="AB29" s="195"/>
      <c r="AC29" s="195"/>
      <c r="AD29" s="195"/>
      <c r="AE29" s="180" t="s">
        <v>173</v>
      </c>
      <c r="AF29" s="211"/>
      <c r="AG29" s="195"/>
      <c r="AH29" s="195"/>
      <c r="AI29" s="195"/>
      <c r="AJ29" s="195"/>
      <c r="AK29" s="191">
        <f ca="1" t="shared" si="2"/>
        <v>-44330</v>
      </c>
      <c r="AL29" s="178"/>
      <c r="AM29" s="178"/>
      <c r="AN29" s="178"/>
      <c r="AO29" s="178"/>
      <c r="AP29" s="221"/>
      <c r="AQ29" s="191">
        <f ca="1" t="shared" si="3"/>
        <v>-44330</v>
      </c>
      <c r="AR29" s="201"/>
      <c r="AS29" s="201"/>
      <c r="AT29" s="201"/>
      <c r="AU29" s="201"/>
      <c r="AV29" s="201"/>
      <c r="AW29" s="201"/>
      <c r="AX29" s="201"/>
    </row>
  </sheetData>
  <sheetProtection/>
  <mergeCells count="12">
    <mergeCell ref="H2:U2"/>
    <mergeCell ref="W2:AD2"/>
    <mergeCell ref="AE2:AX2"/>
    <mergeCell ref="B3:G3"/>
    <mergeCell ref="I3:M3"/>
    <mergeCell ref="N3:S3"/>
    <mergeCell ref="T3:V3"/>
    <mergeCell ref="X3:AB3"/>
    <mergeCell ref="AC3:AD3"/>
    <mergeCell ref="AF3:AK3"/>
    <mergeCell ref="AL3:AQ3"/>
    <mergeCell ref="AR3:AX3"/>
  </mergeCells>
  <conditionalFormatting sqref="P6">
    <cfRule type="colorScale" priority="32" dxfId="0">
      <colorScale>
        <cfvo type="num" val="30"/>
        <cfvo type="max"/>
        <color rgb="FFFFFF00"/>
        <color theme="0"/>
      </colorScale>
    </cfRule>
  </conditionalFormatting>
  <conditionalFormatting sqref="V6">
    <cfRule type="colorScale" priority="21" dxfId="0">
      <colorScale>
        <cfvo type="num" val="30"/>
        <cfvo type="max"/>
        <color rgb="FFFFFF00"/>
        <color theme="0"/>
      </colorScale>
    </cfRule>
  </conditionalFormatting>
  <conditionalFormatting sqref="AK6">
    <cfRule type="colorScale" priority="10" dxfId="0">
      <colorScale>
        <cfvo type="num" val="30"/>
        <cfvo type="max"/>
        <color rgb="FFFFFF00"/>
        <color theme="0"/>
      </colorScale>
    </cfRule>
  </conditionalFormatting>
  <conditionalFormatting sqref="AQ6">
    <cfRule type="colorScale" priority="43" dxfId="0">
      <colorScale>
        <cfvo type="num" val="30"/>
        <cfvo type="max"/>
        <color rgb="FFFFFF00"/>
        <color theme="0"/>
      </colorScale>
    </cfRule>
  </conditionalFormatting>
  <conditionalFormatting sqref="P7">
    <cfRule type="colorScale" priority="31" dxfId="0">
      <colorScale>
        <cfvo type="num" val="30"/>
        <cfvo type="max"/>
        <color rgb="FFFFFF00"/>
        <color theme="0"/>
      </colorScale>
    </cfRule>
  </conditionalFormatting>
  <conditionalFormatting sqref="V7">
    <cfRule type="colorScale" priority="20" dxfId="0">
      <colorScale>
        <cfvo type="num" val="30"/>
        <cfvo type="max"/>
        <color rgb="FFFFFF00"/>
        <color theme="0"/>
      </colorScale>
    </cfRule>
  </conditionalFormatting>
  <conditionalFormatting sqref="AK7">
    <cfRule type="colorScale" priority="9" dxfId="0">
      <colorScale>
        <cfvo type="num" val="30"/>
        <cfvo type="max"/>
        <color rgb="FFFFFF00"/>
        <color theme="0"/>
      </colorScale>
    </cfRule>
  </conditionalFormatting>
  <conditionalFormatting sqref="AQ7">
    <cfRule type="colorScale" priority="42" dxfId="0">
      <colorScale>
        <cfvo type="num" val="30"/>
        <cfvo type="max"/>
        <color rgb="FFFFFF00"/>
        <color theme="0"/>
      </colorScale>
    </cfRule>
  </conditionalFormatting>
  <conditionalFormatting sqref="P8">
    <cfRule type="colorScale" priority="30" dxfId="0">
      <colorScale>
        <cfvo type="num" val="30"/>
        <cfvo type="max"/>
        <color rgb="FFFFFF00"/>
        <color theme="0"/>
      </colorScale>
    </cfRule>
  </conditionalFormatting>
  <conditionalFormatting sqref="V8">
    <cfRule type="colorScale" priority="19" dxfId="0">
      <colorScale>
        <cfvo type="num" val="30"/>
        <cfvo type="max"/>
        <color rgb="FFFFFF00"/>
        <color theme="0"/>
      </colorScale>
    </cfRule>
  </conditionalFormatting>
  <conditionalFormatting sqref="AK8">
    <cfRule type="colorScale" priority="8" dxfId="0">
      <colorScale>
        <cfvo type="num" val="30"/>
        <cfvo type="max"/>
        <color rgb="FFFFFF00"/>
        <color theme="0"/>
      </colorScale>
    </cfRule>
  </conditionalFormatting>
  <conditionalFormatting sqref="AQ8">
    <cfRule type="colorScale" priority="41" dxfId="0">
      <colorScale>
        <cfvo type="num" val="30"/>
        <cfvo type="max"/>
        <color rgb="FFFFFF00"/>
        <color theme="0"/>
      </colorScale>
    </cfRule>
  </conditionalFormatting>
  <conditionalFormatting sqref="P9">
    <cfRule type="colorScale" priority="29" dxfId="0">
      <colorScale>
        <cfvo type="num" val="30"/>
        <cfvo type="max"/>
        <color rgb="FFFFFF00"/>
        <color theme="0"/>
      </colorScale>
    </cfRule>
  </conditionalFormatting>
  <conditionalFormatting sqref="V9">
    <cfRule type="colorScale" priority="18" dxfId="0">
      <colorScale>
        <cfvo type="num" val="30"/>
        <cfvo type="max"/>
        <color rgb="FFFFFF00"/>
        <color theme="0"/>
      </colorScale>
    </cfRule>
  </conditionalFormatting>
  <conditionalFormatting sqref="AK9">
    <cfRule type="colorScale" priority="7" dxfId="0">
      <colorScale>
        <cfvo type="num" val="30"/>
        <cfvo type="max"/>
        <color rgb="FFFFFF00"/>
        <color theme="0"/>
      </colorScale>
    </cfRule>
  </conditionalFormatting>
  <conditionalFormatting sqref="AQ9">
    <cfRule type="colorScale" priority="40" dxfId="0">
      <colorScale>
        <cfvo type="num" val="30"/>
        <cfvo type="max"/>
        <color rgb="FFFFFF00"/>
        <color theme="0"/>
      </colorScale>
    </cfRule>
  </conditionalFormatting>
  <conditionalFormatting sqref="P10">
    <cfRule type="colorScale" priority="28" dxfId="0">
      <colorScale>
        <cfvo type="num" val="30"/>
        <cfvo type="max"/>
        <color rgb="FFFFFF00"/>
        <color theme="0"/>
      </colorScale>
    </cfRule>
  </conditionalFormatting>
  <conditionalFormatting sqref="V10">
    <cfRule type="colorScale" priority="17" dxfId="0">
      <colorScale>
        <cfvo type="num" val="30"/>
        <cfvo type="max"/>
        <color rgb="FFFFFF00"/>
        <color theme="0"/>
      </colorScale>
    </cfRule>
  </conditionalFormatting>
  <conditionalFormatting sqref="AK10">
    <cfRule type="colorScale" priority="6" dxfId="0">
      <colorScale>
        <cfvo type="num" val="30"/>
        <cfvo type="max"/>
        <color rgb="FFFFFF00"/>
        <color theme="0"/>
      </colorScale>
    </cfRule>
  </conditionalFormatting>
  <conditionalFormatting sqref="AQ10">
    <cfRule type="colorScale" priority="39" dxfId="0">
      <colorScale>
        <cfvo type="num" val="30"/>
        <cfvo type="max"/>
        <color rgb="FFFFFF00"/>
        <color theme="0"/>
      </colorScale>
    </cfRule>
  </conditionalFormatting>
  <conditionalFormatting sqref="P11">
    <cfRule type="colorScale" priority="27" dxfId="0">
      <colorScale>
        <cfvo type="num" val="30"/>
        <cfvo type="max"/>
        <color rgb="FFFFFF00"/>
        <color theme="0"/>
      </colorScale>
    </cfRule>
  </conditionalFormatting>
  <conditionalFormatting sqref="V11">
    <cfRule type="colorScale" priority="16" dxfId="0">
      <colorScale>
        <cfvo type="num" val="30"/>
        <cfvo type="max"/>
        <color rgb="FFFFFF00"/>
        <color theme="0"/>
      </colorScale>
    </cfRule>
  </conditionalFormatting>
  <conditionalFormatting sqref="AK11">
    <cfRule type="colorScale" priority="5" dxfId="0">
      <colorScale>
        <cfvo type="num" val="30"/>
        <cfvo type="max"/>
        <color rgb="FFFFFF00"/>
        <color theme="0"/>
      </colorScale>
    </cfRule>
  </conditionalFormatting>
  <conditionalFormatting sqref="AQ11">
    <cfRule type="colorScale" priority="38" dxfId="0">
      <colorScale>
        <cfvo type="num" val="30"/>
        <cfvo type="max"/>
        <color rgb="FFFFFF00"/>
        <color theme="0"/>
      </colorScale>
    </cfRule>
  </conditionalFormatting>
  <conditionalFormatting sqref="P12">
    <cfRule type="colorScale" priority="26" dxfId="0">
      <colorScale>
        <cfvo type="num" val="30"/>
        <cfvo type="max"/>
        <color rgb="FFFFFF00"/>
        <color theme="0"/>
      </colorScale>
    </cfRule>
  </conditionalFormatting>
  <conditionalFormatting sqref="V12">
    <cfRule type="colorScale" priority="15" dxfId="0">
      <colorScale>
        <cfvo type="num" val="30"/>
        <cfvo type="max"/>
        <color rgb="FFFFFF00"/>
        <color theme="0"/>
      </colorScale>
    </cfRule>
  </conditionalFormatting>
  <conditionalFormatting sqref="AK12">
    <cfRule type="colorScale" priority="4" dxfId="0">
      <colorScale>
        <cfvo type="num" val="30"/>
        <cfvo type="max"/>
        <color rgb="FFFFFF00"/>
        <color theme="0"/>
      </colorScale>
    </cfRule>
  </conditionalFormatting>
  <conditionalFormatting sqref="AQ12">
    <cfRule type="colorScale" priority="37" dxfId="0">
      <colorScale>
        <cfvo type="num" val="30"/>
        <cfvo type="max"/>
        <color rgb="FFFFFF00"/>
        <color theme="0"/>
      </colorScale>
    </cfRule>
  </conditionalFormatting>
  <conditionalFormatting sqref="P13">
    <cfRule type="colorScale" priority="25" dxfId="0">
      <colorScale>
        <cfvo type="num" val="30"/>
        <cfvo type="max"/>
        <color rgb="FFFFFF00"/>
        <color theme="0"/>
      </colorScale>
    </cfRule>
  </conditionalFormatting>
  <conditionalFormatting sqref="V13">
    <cfRule type="colorScale" priority="14" dxfId="0">
      <colorScale>
        <cfvo type="num" val="30"/>
        <cfvo type="max"/>
        <color rgb="FFFFFF00"/>
        <color theme="0"/>
      </colorScale>
    </cfRule>
  </conditionalFormatting>
  <conditionalFormatting sqref="AK13">
    <cfRule type="colorScale" priority="3" dxfId="0">
      <colorScale>
        <cfvo type="num" val="30"/>
        <cfvo type="max"/>
        <color rgb="FFFFFF00"/>
        <color theme="0"/>
      </colorScale>
    </cfRule>
  </conditionalFormatting>
  <conditionalFormatting sqref="AQ13">
    <cfRule type="colorScale" priority="36" dxfId="0">
      <colorScale>
        <cfvo type="num" val="30"/>
        <cfvo type="max"/>
        <color rgb="FFFFFF00"/>
        <color theme="0"/>
      </colorScale>
    </cfRule>
  </conditionalFormatting>
  <conditionalFormatting sqref="P14">
    <cfRule type="colorScale" priority="24" dxfId="0">
      <colorScale>
        <cfvo type="num" val="30"/>
        <cfvo type="max"/>
        <color rgb="FFFFFF00"/>
        <color theme="0"/>
      </colorScale>
    </cfRule>
  </conditionalFormatting>
  <conditionalFormatting sqref="V14">
    <cfRule type="colorScale" priority="13" dxfId="0">
      <colorScale>
        <cfvo type="num" val="30"/>
        <cfvo type="max"/>
        <color rgb="FFFFFF00"/>
        <color theme="0"/>
      </colorScale>
    </cfRule>
  </conditionalFormatting>
  <conditionalFormatting sqref="AK14">
    <cfRule type="colorScale" priority="2" dxfId="0">
      <colorScale>
        <cfvo type="num" val="30"/>
        <cfvo type="max"/>
        <color rgb="FFFFFF00"/>
        <color theme="0"/>
      </colorScale>
    </cfRule>
  </conditionalFormatting>
  <conditionalFormatting sqref="AQ14">
    <cfRule type="colorScale" priority="35" dxfId="0">
      <colorScale>
        <cfvo type="num" val="30"/>
        <cfvo type="max"/>
        <color rgb="FFFFFF00"/>
        <color theme="0"/>
      </colorScale>
    </cfRule>
  </conditionalFormatting>
  <conditionalFormatting sqref="P18">
    <cfRule type="colorScale" priority="23" dxfId="0">
      <colorScale>
        <cfvo type="num" val="30"/>
        <cfvo type="max"/>
        <color rgb="FFFFFF00"/>
        <color theme="0"/>
      </colorScale>
    </cfRule>
  </conditionalFormatting>
  <conditionalFormatting sqref="V18">
    <cfRule type="colorScale" priority="12" dxfId="0">
      <colorScale>
        <cfvo type="num" val="30"/>
        <cfvo type="max"/>
        <color rgb="FFFFFF00"/>
        <color theme="0"/>
      </colorScale>
    </cfRule>
  </conditionalFormatting>
  <conditionalFormatting sqref="AK18">
    <cfRule type="colorScale" priority="1" dxfId="0">
      <colorScale>
        <cfvo type="num" val="30"/>
        <cfvo type="max"/>
        <color rgb="FFFFFF00"/>
        <color theme="0"/>
      </colorScale>
    </cfRule>
  </conditionalFormatting>
  <conditionalFormatting sqref="AQ18">
    <cfRule type="colorScale" priority="34" dxfId="0">
      <colorScale>
        <cfvo type="num" val="30"/>
        <cfvo type="max"/>
        <color rgb="FFFFFF00"/>
        <color theme="0"/>
      </colorScale>
    </cfRule>
  </conditionalFormatting>
  <conditionalFormatting sqref="P1 P19:P65536 P15:P17 P4:P5">
    <cfRule type="colorScale" priority="33" dxfId="0">
      <colorScale>
        <cfvo type="num" val="30"/>
        <cfvo type="max"/>
        <color rgb="FFFFFF00"/>
        <color theme="0"/>
      </colorScale>
    </cfRule>
  </conditionalFormatting>
  <conditionalFormatting sqref="V1 V19:V65536 V15:V17 V4:V5">
    <cfRule type="colorScale" priority="22" dxfId="0">
      <colorScale>
        <cfvo type="num" val="30"/>
        <cfvo type="max"/>
        <color rgb="FFFFFF00"/>
        <color theme="0"/>
      </colorScale>
    </cfRule>
  </conditionalFormatting>
  <conditionalFormatting sqref="AK1 AK19:AK65536 AK15:AK17 AK4:AK5">
    <cfRule type="colorScale" priority="11" dxfId="0">
      <colorScale>
        <cfvo type="num" val="30"/>
        <cfvo type="max"/>
        <color rgb="FFFFFF00"/>
        <color theme="0"/>
      </colorScale>
    </cfRule>
  </conditionalFormatting>
  <conditionalFormatting sqref="AQ1 AQ19:AQ65536 AQ15:AQ17 AQ4:AQ5">
    <cfRule type="colorScale" priority="44" dxfId="0">
      <colorScale>
        <cfvo type="num" val="30"/>
        <cfvo type="max"/>
        <color rgb="FFFFFF00"/>
        <color theme="0"/>
      </colorScale>
    </cfRule>
  </conditionalFormatting>
  <printOptions/>
  <pageMargins left="0.07847222222222222" right="0.03888888888888889" top="0.2361111111111111" bottom="0.07847222222222222" header="0.15694444444444444" footer="0"/>
  <pageSetup orientation="landscape" paperSize="9"/>
  <ignoredErrors>
    <ignoredError sqref="I15:I17 I5:I13 AF18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pane ySplit="2" topLeftCell="A48" activePane="bottomLeft" state="frozen"/>
      <selection pane="bottomLeft" activeCell="C27" sqref="C27"/>
    </sheetView>
  </sheetViews>
  <sheetFormatPr defaultColWidth="9.140625" defaultRowHeight="19.5" customHeight="1"/>
  <cols>
    <col min="1" max="1" width="5.7109375" style="1" customWidth="1"/>
    <col min="2" max="2" width="22.8515625" style="7" customWidth="1"/>
    <col min="3" max="3" width="24.7109375" style="1" customWidth="1"/>
    <col min="4" max="4" width="7.00390625" style="9" customWidth="1"/>
    <col min="5" max="5" width="2.57421875" style="9" customWidth="1"/>
    <col min="6" max="6" width="22.28125" style="9" customWidth="1"/>
    <col min="7" max="7" width="11.8515625" style="1" customWidth="1"/>
    <col min="8" max="8" width="5.00390625" style="9" customWidth="1"/>
    <col min="9" max="9" width="3.57421875" style="9" customWidth="1"/>
    <col min="10" max="10" width="6.140625" style="9" customWidth="1"/>
    <col min="11" max="11" width="3.140625" style="9" customWidth="1"/>
    <col min="12" max="12" width="4.421875" style="9" customWidth="1"/>
    <col min="13" max="14" width="6.140625" style="9" customWidth="1"/>
    <col min="15" max="15" width="8.00390625" style="9" customWidth="1"/>
    <col min="16" max="16" width="6.140625" style="1" customWidth="1"/>
    <col min="17" max="17" width="4.57421875" style="1" customWidth="1"/>
    <col min="18" max="18" width="7.57421875" style="1" customWidth="1"/>
    <col min="19" max="19" width="9.140625" style="1" customWidth="1"/>
    <col min="20" max="20" width="7.140625" style="1" customWidth="1"/>
    <col min="21" max="237" width="9.140625" style="1" customWidth="1"/>
  </cols>
  <sheetData>
    <row r="1" spans="1:15" s="1" customFormat="1" ht="27.75" customHeight="1">
      <c r="A1" s="10" t="s">
        <v>54</v>
      </c>
      <c r="B1" s="11"/>
      <c r="C1" s="10"/>
      <c r="D1" s="12"/>
      <c r="E1" s="12"/>
      <c r="F1" s="12"/>
      <c r="G1" s="10"/>
      <c r="H1" s="12"/>
      <c r="I1" s="12"/>
      <c r="J1" s="12"/>
      <c r="K1" s="12"/>
      <c r="L1" s="12"/>
      <c r="M1" s="12"/>
      <c r="N1" s="12"/>
      <c r="O1" s="12"/>
    </row>
    <row r="2" spans="1:16" ht="19.5" customHeight="1">
      <c r="A2" s="13" t="s">
        <v>1</v>
      </c>
      <c r="B2" s="14" t="s">
        <v>56</v>
      </c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95"/>
    </row>
    <row r="3" spans="1:16" ht="19.5" customHeight="1">
      <c r="A3" s="17"/>
      <c r="B3" s="18" t="s">
        <v>100</v>
      </c>
      <c r="C3" s="19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96"/>
    </row>
    <row r="4" spans="1:237" s="2" customFormat="1" ht="22.5" customHeight="1">
      <c r="A4" s="21"/>
      <c r="B4" s="22" t="s">
        <v>238</v>
      </c>
      <c r="C4" s="23" t="s">
        <v>102</v>
      </c>
      <c r="D4" s="24" t="s">
        <v>103</v>
      </c>
      <c r="E4" s="24"/>
      <c r="F4" s="24"/>
      <c r="G4" s="25" t="s">
        <v>104</v>
      </c>
      <c r="H4" s="24" t="s">
        <v>105</v>
      </c>
      <c r="I4" s="24"/>
      <c r="J4" s="24"/>
      <c r="K4" s="24"/>
      <c r="L4" s="24"/>
      <c r="M4" s="97" t="s">
        <v>86</v>
      </c>
      <c r="N4" s="98"/>
      <c r="O4" s="98"/>
      <c r="P4" s="99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</row>
    <row r="5" spans="1:237" s="3" customFormat="1" ht="22.5" customHeight="1">
      <c r="A5" s="26"/>
      <c r="B5" s="27" t="s">
        <v>239</v>
      </c>
      <c r="C5" s="28" t="s">
        <v>90</v>
      </c>
      <c r="D5" s="313" t="s">
        <v>107</v>
      </c>
      <c r="E5" s="29"/>
      <c r="F5" s="29"/>
      <c r="G5" s="30" t="s">
        <v>108</v>
      </c>
      <c r="H5" s="29">
        <v>50</v>
      </c>
      <c r="I5" s="29"/>
      <c r="J5" s="29"/>
      <c r="K5" s="29"/>
      <c r="L5" s="29"/>
      <c r="M5" s="100" t="s">
        <v>240</v>
      </c>
      <c r="N5" s="100"/>
      <c r="O5" s="100"/>
      <c r="P5" s="101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</row>
    <row r="6" spans="1:237" s="3" customFormat="1" ht="22.5" customHeight="1">
      <c r="A6" s="26"/>
      <c r="B6" s="31" t="s">
        <v>241</v>
      </c>
      <c r="C6" s="28" t="s">
        <v>94</v>
      </c>
      <c r="D6" s="313" t="s">
        <v>111</v>
      </c>
      <c r="E6" s="29"/>
      <c r="F6" s="29"/>
      <c r="G6" s="30" t="s">
        <v>112</v>
      </c>
      <c r="H6" s="29">
        <v>50</v>
      </c>
      <c r="I6" s="29"/>
      <c r="J6" s="29"/>
      <c r="K6" s="29"/>
      <c r="L6" s="29"/>
      <c r="M6" s="100" t="s">
        <v>242</v>
      </c>
      <c r="N6" s="100"/>
      <c r="O6" s="100"/>
      <c r="P6" s="101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</row>
    <row r="7" spans="1:237" s="3" customFormat="1" ht="22.5" customHeight="1">
      <c r="A7" s="26"/>
      <c r="B7" s="32" t="s">
        <v>243</v>
      </c>
      <c r="C7" s="33" t="s">
        <v>12</v>
      </c>
      <c r="D7" s="34" t="s">
        <v>114</v>
      </c>
      <c r="E7" s="34"/>
      <c r="F7" s="34"/>
      <c r="G7" s="35" t="s">
        <v>115</v>
      </c>
      <c r="H7" s="34">
        <v>6331.17</v>
      </c>
      <c r="I7" s="34"/>
      <c r="J7" s="34"/>
      <c r="K7" s="34"/>
      <c r="L7" s="34"/>
      <c r="M7" s="102" t="s">
        <v>244</v>
      </c>
      <c r="N7" s="102"/>
      <c r="O7" s="102"/>
      <c r="P7" s="103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</row>
    <row r="8" spans="1:16" ht="22.5" customHeight="1">
      <c r="A8" s="36"/>
      <c r="B8" s="18" t="s">
        <v>245</v>
      </c>
      <c r="C8" s="19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96"/>
    </row>
    <row r="9" spans="1:237" s="4" customFormat="1" ht="22.5" customHeight="1">
      <c r="A9" s="26"/>
      <c r="B9" s="22" t="s">
        <v>238</v>
      </c>
      <c r="C9" s="23" t="s">
        <v>246</v>
      </c>
      <c r="D9" s="37" t="s">
        <v>247</v>
      </c>
      <c r="E9" s="37"/>
      <c r="F9" s="37"/>
      <c r="G9" s="38" t="s">
        <v>87</v>
      </c>
      <c r="H9" s="39"/>
      <c r="I9" s="39"/>
      <c r="J9" s="39"/>
      <c r="K9" s="39"/>
      <c r="L9" s="104"/>
      <c r="M9" s="105"/>
      <c r="N9" s="105"/>
      <c r="O9" s="105"/>
      <c r="P9" s="10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  <row r="10" spans="1:237" s="3" customFormat="1" ht="22.5" customHeight="1">
      <c r="A10" s="26"/>
      <c r="B10" s="27" t="s">
        <v>248</v>
      </c>
      <c r="C10" s="28" t="s">
        <v>94</v>
      </c>
      <c r="D10" s="29" t="s">
        <v>90</v>
      </c>
      <c r="E10" s="29"/>
      <c r="F10" s="29"/>
      <c r="G10" s="40" t="s">
        <v>249</v>
      </c>
      <c r="H10" s="41"/>
      <c r="I10" s="41"/>
      <c r="J10" s="41"/>
      <c r="K10" s="41"/>
      <c r="L10" s="107"/>
      <c r="M10" s="100"/>
      <c r="N10" s="100"/>
      <c r="O10" s="100"/>
      <c r="P10" s="101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</row>
    <row r="11" spans="1:237" s="3" customFormat="1" ht="22.5" customHeight="1">
      <c r="A11" s="26"/>
      <c r="B11" s="42" t="s">
        <v>250</v>
      </c>
      <c r="C11" s="33" t="s">
        <v>12</v>
      </c>
      <c r="D11" s="34" t="s">
        <v>94</v>
      </c>
      <c r="E11" s="34"/>
      <c r="F11" s="34"/>
      <c r="G11" s="43" t="s">
        <v>251</v>
      </c>
      <c r="H11" s="44"/>
      <c r="I11" s="44"/>
      <c r="J11" s="44"/>
      <c r="K11" s="44"/>
      <c r="L11" s="108"/>
      <c r="M11" s="102"/>
      <c r="N11" s="102"/>
      <c r="O11" s="102"/>
      <c r="P11" s="103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</row>
    <row r="12" spans="1:16" ht="22.5" customHeight="1">
      <c r="A12" s="36"/>
      <c r="B12" s="18" t="s">
        <v>252</v>
      </c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96"/>
    </row>
    <row r="13" spans="1:237" s="4" customFormat="1" ht="21" customHeight="1">
      <c r="A13" s="26"/>
      <c r="B13" s="22" t="s">
        <v>238</v>
      </c>
      <c r="C13" s="23" t="s">
        <v>102</v>
      </c>
      <c r="D13" s="24" t="s">
        <v>120</v>
      </c>
      <c r="E13" s="24"/>
      <c r="F13" s="24"/>
      <c r="G13" s="25" t="s">
        <v>121</v>
      </c>
      <c r="H13" s="24" t="s">
        <v>122</v>
      </c>
      <c r="I13" s="24"/>
      <c r="J13" s="24"/>
      <c r="K13" s="24"/>
      <c r="L13" s="24"/>
      <c r="M13" s="97" t="s">
        <v>123</v>
      </c>
      <c r="N13" s="98"/>
      <c r="O13" s="98"/>
      <c r="P13" s="9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</row>
    <row r="14" spans="1:237" s="3" customFormat="1" ht="21" customHeight="1">
      <c r="A14" s="26"/>
      <c r="B14" s="45" t="s">
        <v>248</v>
      </c>
      <c r="C14" s="33" t="s">
        <v>90</v>
      </c>
      <c r="D14" s="34" t="s">
        <v>253</v>
      </c>
      <c r="E14" s="34"/>
      <c r="F14" s="34"/>
      <c r="G14" s="35" t="s">
        <v>93</v>
      </c>
      <c r="H14" s="34"/>
      <c r="I14" s="34"/>
      <c r="J14" s="34"/>
      <c r="K14" s="34"/>
      <c r="L14" s="34"/>
      <c r="M14" s="102" t="s">
        <v>125</v>
      </c>
      <c r="N14" s="102"/>
      <c r="O14" s="102"/>
      <c r="P14" s="103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</row>
    <row r="15" spans="1:16" ht="21" customHeight="1">
      <c r="A15" s="36"/>
      <c r="B15" s="18" t="s">
        <v>254</v>
      </c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96"/>
    </row>
    <row r="16" spans="1:237" s="5" customFormat="1" ht="21" customHeight="1">
      <c r="A16" s="46"/>
      <c r="B16" s="22" t="s">
        <v>238</v>
      </c>
      <c r="C16" s="23" t="s">
        <v>102</v>
      </c>
      <c r="D16" s="24" t="s">
        <v>135</v>
      </c>
      <c r="E16" s="24"/>
      <c r="F16" s="24"/>
      <c r="G16" s="24" t="s">
        <v>104</v>
      </c>
      <c r="H16" s="24" t="s">
        <v>136</v>
      </c>
      <c r="I16" s="24"/>
      <c r="J16" s="24"/>
      <c r="K16" s="24"/>
      <c r="L16" s="24"/>
      <c r="M16" s="97" t="s">
        <v>89</v>
      </c>
      <c r="N16" s="98"/>
      <c r="O16" s="98"/>
      <c r="P16" s="99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</row>
    <row r="17" spans="1:237" s="3" customFormat="1" ht="21" customHeight="1">
      <c r="A17" s="26"/>
      <c r="B17" s="45" t="s">
        <v>243</v>
      </c>
      <c r="C17" s="33" t="s">
        <v>12</v>
      </c>
      <c r="D17" s="47" t="s">
        <v>149</v>
      </c>
      <c r="E17" s="47"/>
      <c r="F17" s="47"/>
      <c r="G17" s="35" t="s">
        <v>115</v>
      </c>
      <c r="H17" s="34" t="s">
        <v>150</v>
      </c>
      <c r="I17" s="34"/>
      <c r="J17" s="34"/>
      <c r="K17" s="34"/>
      <c r="L17" s="34"/>
      <c r="M17" s="109" t="s">
        <v>255</v>
      </c>
      <c r="N17" s="102"/>
      <c r="O17" s="102"/>
      <c r="P17" s="103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</row>
    <row r="18" spans="1:16" ht="22.5" customHeight="1">
      <c r="A18" s="36"/>
      <c r="B18" s="18" t="s">
        <v>256</v>
      </c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96"/>
    </row>
    <row r="19" spans="1:237" s="5" customFormat="1" ht="22.5" customHeight="1">
      <c r="A19" s="46"/>
      <c r="B19" s="48" t="s">
        <v>2</v>
      </c>
      <c r="C19" s="49" t="s">
        <v>3</v>
      </c>
      <c r="D19" s="24" t="s">
        <v>4</v>
      </c>
      <c r="E19" s="24" t="s">
        <v>5</v>
      </c>
      <c r="F19" s="24" t="s">
        <v>133</v>
      </c>
      <c r="G19" s="49" t="s">
        <v>6</v>
      </c>
      <c r="H19" s="50" t="s">
        <v>134</v>
      </c>
      <c r="I19" s="24" t="s">
        <v>140</v>
      </c>
      <c r="J19" s="24" t="s">
        <v>141</v>
      </c>
      <c r="K19" s="24" t="s">
        <v>142</v>
      </c>
      <c r="L19" s="24" t="s">
        <v>143</v>
      </c>
      <c r="M19" s="24" t="s">
        <v>144</v>
      </c>
      <c r="N19" s="110" t="s">
        <v>85</v>
      </c>
      <c r="O19" s="24" t="s">
        <v>145</v>
      </c>
      <c r="P19" s="111" t="s">
        <v>146</v>
      </c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</row>
    <row r="20" spans="1:16" ht="21" customHeight="1">
      <c r="A20" s="36"/>
      <c r="B20" s="51" t="s">
        <v>8</v>
      </c>
      <c r="C20" s="52" t="s">
        <v>9</v>
      </c>
      <c r="D20" s="52" t="s">
        <v>148</v>
      </c>
      <c r="E20" s="52" t="s">
        <v>11</v>
      </c>
      <c r="F20" s="52" t="s">
        <v>90</v>
      </c>
      <c r="G20" s="52" t="s">
        <v>97</v>
      </c>
      <c r="H20" s="53">
        <f>21.5</f>
        <v>21.5</v>
      </c>
      <c r="I20" s="112" t="s">
        <v>125</v>
      </c>
      <c r="J20" s="113"/>
      <c r="K20" s="112" t="s">
        <v>125</v>
      </c>
      <c r="L20" s="112" t="s">
        <v>125</v>
      </c>
      <c r="M20" s="112" t="s">
        <v>125</v>
      </c>
      <c r="N20" s="112" t="s">
        <v>125</v>
      </c>
      <c r="O20" s="114"/>
      <c r="P20" s="115"/>
    </row>
    <row r="21" spans="1:237" s="6" customFormat="1" ht="21" customHeight="1">
      <c r="A21" s="54"/>
      <c r="B21" s="51" t="s">
        <v>13</v>
      </c>
      <c r="C21" s="52" t="s">
        <v>14</v>
      </c>
      <c r="D21" s="52" t="s">
        <v>15</v>
      </c>
      <c r="E21" s="52" t="s">
        <v>11</v>
      </c>
      <c r="F21" s="52" t="s">
        <v>90</v>
      </c>
      <c r="G21" s="52" t="s">
        <v>97</v>
      </c>
      <c r="H21" s="53">
        <f>3.2</f>
        <v>3.2</v>
      </c>
      <c r="I21" s="112" t="s">
        <v>125</v>
      </c>
      <c r="J21" s="113"/>
      <c r="K21" s="112" t="s">
        <v>125</v>
      </c>
      <c r="L21" s="112" t="s">
        <v>125</v>
      </c>
      <c r="M21" s="112" t="s">
        <v>125</v>
      </c>
      <c r="N21" s="112" t="s">
        <v>125</v>
      </c>
      <c r="O21" s="116"/>
      <c r="P21" s="117"/>
      <c r="Q21" s="154"/>
      <c r="R21" s="154"/>
      <c r="S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</row>
    <row r="22" spans="1:237" s="6" customFormat="1" ht="21" customHeight="1">
      <c r="A22" s="54"/>
      <c r="B22" s="51" t="s">
        <v>16</v>
      </c>
      <c r="C22" s="52" t="s">
        <v>17</v>
      </c>
      <c r="D22" s="52" t="s">
        <v>148</v>
      </c>
      <c r="E22" s="52" t="s">
        <v>11</v>
      </c>
      <c r="F22" s="52" t="s">
        <v>90</v>
      </c>
      <c r="G22" s="52" t="s">
        <v>97</v>
      </c>
      <c r="H22" s="53">
        <f>23</f>
        <v>23</v>
      </c>
      <c r="I22" s="112" t="s">
        <v>125</v>
      </c>
      <c r="J22" s="113"/>
      <c r="K22" s="112" t="s">
        <v>125</v>
      </c>
      <c r="L22" s="112" t="s">
        <v>125</v>
      </c>
      <c r="M22" s="112" t="s">
        <v>125</v>
      </c>
      <c r="N22" s="112" t="s">
        <v>125</v>
      </c>
      <c r="O22" s="116"/>
      <c r="P22" s="117"/>
      <c r="Q22" s="154"/>
      <c r="R22" s="154"/>
      <c r="S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</row>
    <row r="23" spans="1:237" s="6" customFormat="1" ht="21" customHeight="1">
      <c r="A23" s="54"/>
      <c r="B23" s="51" t="s">
        <v>16</v>
      </c>
      <c r="C23" s="52" t="s">
        <v>17</v>
      </c>
      <c r="D23" s="52" t="s">
        <v>15</v>
      </c>
      <c r="E23" s="52" t="s">
        <v>11</v>
      </c>
      <c r="F23" s="52" t="s">
        <v>90</v>
      </c>
      <c r="G23" s="52" t="s">
        <v>97</v>
      </c>
      <c r="H23" s="53">
        <f>3.1</f>
        <v>3.1</v>
      </c>
      <c r="I23" s="113"/>
      <c r="J23" s="113"/>
      <c r="K23" s="113"/>
      <c r="L23" s="113"/>
      <c r="M23" s="113"/>
      <c r="N23" s="118"/>
      <c r="O23" s="116"/>
      <c r="P23" s="117"/>
      <c r="Q23" s="154"/>
      <c r="R23" s="154"/>
      <c r="S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</row>
    <row r="24" spans="1:16" ht="21" customHeight="1">
      <c r="A24" s="36"/>
      <c r="B24" s="55" t="s">
        <v>69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19"/>
    </row>
    <row r="25" spans="1:16" ht="22.5" customHeight="1">
      <c r="A25" s="36"/>
      <c r="B25" s="57" t="s">
        <v>20</v>
      </c>
      <c r="C25" s="58" t="s">
        <v>20</v>
      </c>
      <c r="D25" s="52" t="s">
        <v>257</v>
      </c>
      <c r="E25" s="58" t="s">
        <v>11</v>
      </c>
      <c r="F25" s="58" t="s">
        <v>90</v>
      </c>
      <c r="G25" s="58" t="s">
        <v>97</v>
      </c>
      <c r="H25" s="59">
        <f>14</f>
        <v>14</v>
      </c>
      <c r="I25" s="120" t="s">
        <v>125</v>
      </c>
      <c r="J25" s="120"/>
      <c r="K25" s="120" t="s">
        <v>125</v>
      </c>
      <c r="L25" s="120" t="s">
        <v>125</v>
      </c>
      <c r="M25" s="120" t="s">
        <v>125</v>
      </c>
      <c r="N25" s="112" t="s">
        <v>125</v>
      </c>
      <c r="O25" s="121"/>
      <c r="P25" s="122"/>
    </row>
    <row r="26" spans="1:256" s="1" customFormat="1" ht="22.5" customHeight="1">
      <c r="A26" s="36"/>
      <c r="B26" s="57" t="s">
        <v>258</v>
      </c>
      <c r="C26" s="58" t="s">
        <v>25</v>
      </c>
      <c r="D26" s="52" t="s">
        <v>26</v>
      </c>
      <c r="E26" s="58" t="s">
        <v>11</v>
      </c>
      <c r="F26" s="58" t="s">
        <v>90</v>
      </c>
      <c r="G26" s="58" t="s">
        <v>97</v>
      </c>
      <c r="H26" s="59">
        <v>26</v>
      </c>
      <c r="I26" s="120" t="s">
        <v>125</v>
      </c>
      <c r="J26" s="120"/>
      <c r="K26" s="120" t="s">
        <v>125</v>
      </c>
      <c r="L26" s="120" t="s">
        <v>125</v>
      </c>
      <c r="M26" s="120" t="s">
        <v>125</v>
      </c>
      <c r="N26" s="112" t="s">
        <v>125</v>
      </c>
      <c r="O26" s="121"/>
      <c r="P26" s="122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 customHeight="1">
      <c r="A27" s="36"/>
      <c r="B27" s="60" t="s">
        <v>28</v>
      </c>
      <c r="C27" s="61" t="s">
        <v>28</v>
      </c>
      <c r="D27" s="62" t="s">
        <v>148</v>
      </c>
      <c r="E27" s="61" t="s">
        <v>11</v>
      </c>
      <c r="F27" s="61" t="s">
        <v>90</v>
      </c>
      <c r="G27" s="61" t="s">
        <v>97</v>
      </c>
      <c r="H27" s="63">
        <v>8.2</v>
      </c>
      <c r="I27" s="123" t="s">
        <v>125</v>
      </c>
      <c r="J27" s="123"/>
      <c r="K27" s="123" t="s">
        <v>125</v>
      </c>
      <c r="L27" s="123" t="s">
        <v>125</v>
      </c>
      <c r="M27" s="123" t="s">
        <v>125</v>
      </c>
      <c r="N27" s="124" t="s">
        <v>125</v>
      </c>
      <c r="O27" s="125"/>
      <c r="P27" s="126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6" ht="22.5" customHeight="1">
      <c r="A28" s="64"/>
      <c r="B28" s="65" t="s">
        <v>76</v>
      </c>
      <c r="C28" s="66"/>
      <c r="D28" s="67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27"/>
    </row>
    <row r="29" spans="1:256" s="1" customFormat="1" ht="22.5" customHeight="1">
      <c r="A29" s="17"/>
      <c r="B29" s="18" t="s">
        <v>100</v>
      </c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6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37" s="2" customFormat="1" ht="22.5" customHeight="1">
      <c r="A30" s="21"/>
      <c r="B30" s="22" t="s">
        <v>238</v>
      </c>
      <c r="C30" s="23" t="s">
        <v>102</v>
      </c>
      <c r="D30" s="24" t="s">
        <v>103</v>
      </c>
      <c r="E30" s="24"/>
      <c r="F30" s="24"/>
      <c r="G30" s="25" t="s">
        <v>104</v>
      </c>
      <c r="H30" s="24" t="s">
        <v>105</v>
      </c>
      <c r="I30" s="24"/>
      <c r="J30" s="24"/>
      <c r="K30" s="24"/>
      <c r="L30" s="24"/>
      <c r="M30" s="97" t="s">
        <v>86</v>
      </c>
      <c r="N30" s="98"/>
      <c r="O30" s="98"/>
      <c r="P30" s="99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</row>
    <row r="31" spans="1:237" s="3" customFormat="1" ht="22.5" customHeight="1">
      <c r="A31" s="26"/>
      <c r="B31" s="27" t="s">
        <v>239</v>
      </c>
      <c r="C31" s="28" t="s">
        <v>180</v>
      </c>
      <c r="D31" s="29" t="s">
        <v>117</v>
      </c>
      <c r="E31" s="29"/>
      <c r="F31" s="29"/>
      <c r="G31" s="30" t="s">
        <v>118</v>
      </c>
      <c r="H31" s="29">
        <v>3</v>
      </c>
      <c r="I31" s="29"/>
      <c r="J31" s="29"/>
      <c r="K31" s="29"/>
      <c r="L31" s="29"/>
      <c r="M31" s="128" t="s">
        <v>259</v>
      </c>
      <c r="N31" s="105"/>
      <c r="O31" s="105"/>
      <c r="P31" s="106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2"/>
      <c r="IC31" s="152"/>
    </row>
    <row r="32" spans="1:237" s="3" customFormat="1" ht="22.5" customHeight="1">
      <c r="A32" s="26"/>
      <c r="B32" s="27" t="s">
        <v>241</v>
      </c>
      <c r="C32" s="28" t="s">
        <v>94</v>
      </c>
      <c r="D32" s="313" t="s">
        <v>111</v>
      </c>
      <c r="E32" s="29"/>
      <c r="F32" s="29"/>
      <c r="G32" s="30" t="s">
        <v>112</v>
      </c>
      <c r="H32" s="29">
        <v>50</v>
      </c>
      <c r="I32" s="29"/>
      <c r="J32" s="29"/>
      <c r="K32" s="29"/>
      <c r="L32" s="29"/>
      <c r="M32" s="128" t="s">
        <v>242</v>
      </c>
      <c r="N32" s="105"/>
      <c r="O32" s="105"/>
      <c r="P32" s="106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</row>
    <row r="33" spans="1:237" s="3" customFormat="1" ht="22.5" customHeight="1">
      <c r="A33" s="26"/>
      <c r="B33" s="45" t="s">
        <v>243</v>
      </c>
      <c r="C33" s="33" t="s">
        <v>12</v>
      </c>
      <c r="D33" s="34" t="s">
        <v>114</v>
      </c>
      <c r="E33" s="34"/>
      <c r="F33" s="34"/>
      <c r="G33" s="35" t="s">
        <v>115</v>
      </c>
      <c r="H33" s="34">
        <v>6331.17</v>
      </c>
      <c r="I33" s="34"/>
      <c r="J33" s="34"/>
      <c r="K33" s="34"/>
      <c r="L33" s="34"/>
      <c r="M33" s="129" t="s">
        <v>244</v>
      </c>
      <c r="N33" s="130"/>
      <c r="O33" s="130"/>
      <c r="P33" s="131"/>
      <c r="Q33" s="314" t="s">
        <v>260</v>
      </c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</row>
    <row r="34" spans="1:256" s="1" customFormat="1" ht="22.5" customHeight="1">
      <c r="A34" s="36"/>
      <c r="B34" s="18" t="s">
        <v>245</v>
      </c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6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7" customFormat="1" ht="22.5" customHeight="1">
      <c r="A35" s="26"/>
      <c r="B35" s="22" t="s">
        <v>238</v>
      </c>
      <c r="C35" s="23" t="s">
        <v>246</v>
      </c>
      <c r="D35" s="37" t="s">
        <v>247</v>
      </c>
      <c r="E35" s="37"/>
      <c r="F35" s="37"/>
      <c r="G35" s="38" t="s">
        <v>87</v>
      </c>
      <c r="H35" s="39"/>
      <c r="I35" s="39"/>
      <c r="J35" s="39"/>
      <c r="K35" s="39"/>
      <c r="L35" s="104"/>
      <c r="M35" s="105"/>
      <c r="N35" s="105"/>
      <c r="O35" s="105"/>
      <c r="P35" s="106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16" ht="22.5" customHeight="1">
      <c r="A36" s="36"/>
      <c r="B36" s="27" t="s">
        <v>239</v>
      </c>
      <c r="C36" s="28" t="s">
        <v>94</v>
      </c>
      <c r="D36" s="29" t="s">
        <v>180</v>
      </c>
      <c r="E36" s="29"/>
      <c r="F36" s="29"/>
      <c r="G36" s="68" t="s">
        <v>261</v>
      </c>
      <c r="H36" s="69"/>
      <c r="I36" s="69"/>
      <c r="J36" s="69"/>
      <c r="K36" s="69"/>
      <c r="L36" s="132"/>
      <c r="M36" s="100"/>
      <c r="N36" s="100"/>
      <c r="O36" s="100"/>
      <c r="P36" s="101"/>
    </row>
    <row r="37" spans="1:256" s="1" customFormat="1" ht="22.5" customHeight="1">
      <c r="A37" s="36"/>
      <c r="B37" s="45" t="s">
        <v>241</v>
      </c>
      <c r="C37" s="33" t="s">
        <v>12</v>
      </c>
      <c r="D37" s="34" t="s">
        <v>94</v>
      </c>
      <c r="E37" s="34"/>
      <c r="F37" s="34"/>
      <c r="G37" s="43" t="s">
        <v>251</v>
      </c>
      <c r="H37" s="44"/>
      <c r="I37" s="44"/>
      <c r="J37" s="44"/>
      <c r="K37" s="44"/>
      <c r="L37" s="108"/>
      <c r="M37" s="102"/>
      <c r="N37" s="102"/>
      <c r="O37" s="102"/>
      <c r="P37" s="103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 customHeight="1">
      <c r="A38" s="36"/>
      <c r="B38" s="18" t="s">
        <v>252</v>
      </c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6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7" customFormat="1" ht="22.5" customHeight="1">
      <c r="A39" s="26"/>
      <c r="B39" s="22" t="s">
        <v>238</v>
      </c>
      <c r="C39" s="23" t="s">
        <v>102</v>
      </c>
      <c r="D39" s="24" t="s">
        <v>120</v>
      </c>
      <c r="E39" s="24"/>
      <c r="F39" s="24"/>
      <c r="G39" s="25" t="s">
        <v>121</v>
      </c>
      <c r="H39" s="24" t="s">
        <v>122</v>
      </c>
      <c r="I39" s="24"/>
      <c r="J39" s="24"/>
      <c r="K39" s="24"/>
      <c r="L39" s="24"/>
      <c r="M39" s="97" t="s">
        <v>123</v>
      </c>
      <c r="N39" s="98"/>
      <c r="O39" s="98"/>
      <c r="P39" s="99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16" ht="22.5" customHeight="1">
      <c r="A40" s="36"/>
      <c r="B40" s="45" t="s">
        <v>239</v>
      </c>
      <c r="C40" s="33" t="s">
        <v>180</v>
      </c>
      <c r="D40" s="70" t="s">
        <v>261</v>
      </c>
      <c r="E40" s="71"/>
      <c r="F40" s="72"/>
      <c r="G40" s="35" t="s">
        <v>127</v>
      </c>
      <c r="H40" s="70"/>
      <c r="I40" s="71"/>
      <c r="J40" s="71"/>
      <c r="K40" s="71"/>
      <c r="L40" s="72"/>
      <c r="M40" s="133" t="s">
        <v>125</v>
      </c>
      <c r="N40" s="134"/>
      <c r="O40" s="134"/>
      <c r="P40" s="135"/>
    </row>
    <row r="41" spans="1:256" s="1" customFormat="1" ht="22.5" customHeight="1">
      <c r="A41" s="36"/>
      <c r="B41" s="18" t="s">
        <v>254</v>
      </c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96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7" customFormat="1" ht="22.5" customHeight="1">
      <c r="A42" s="26"/>
      <c r="B42" s="22" t="s">
        <v>238</v>
      </c>
      <c r="C42" s="23" t="s">
        <v>102</v>
      </c>
      <c r="D42" s="24" t="s">
        <v>135</v>
      </c>
      <c r="E42" s="24"/>
      <c r="F42" s="24"/>
      <c r="G42" s="24" t="s">
        <v>104</v>
      </c>
      <c r="H42" s="24" t="s">
        <v>136</v>
      </c>
      <c r="I42" s="24"/>
      <c r="J42" s="24"/>
      <c r="K42" s="24"/>
      <c r="L42" s="24"/>
      <c r="M42" s="24" t="s">
        <v>89</v>
      </c>
      <c r="N42" s="24"/>
      <c r="O42" s="24"/>
      <c r="P42" s="111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37" s="3" customFormat="1" ht="22.5" customHeight="1">
      <c r="A43" s="26"/>
      <c r="B43" s="27" t="s">
        <v>243</v>
      </c>
      <c r="C43" s="28" t="s">
        <v>12</v>
      </c>
      <c r="D43" s="73" t="s">
        <v>149</v>
      </c>
      <c r="E43" s="73"/>
      <c r="F43" s="73"/>
      <c r="G43" s="30" t="s">
        <v>115</v>
      </c>
      <c r="H43" s="29" t="s">
        <v>150</v>
      </c>
      <c r="I43" s="29"/>
      <c r="J43" s="29"/>
      <c r="K43" s="29"/>
      <c r="L43" s="29"/>
      <c r="M43" s="136" t="s">
        <v>255</v>
      </c>
      <c r="N43" s="100"/>
      <c r="O43" s="100"/>
      <c r="P43" s="101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</row>
    <row r="44" spans="1:237" s="6" customFormat="1" ht="22.5" customHeight="1">
      <c r="A44" s="54"/>
      <c r="B44" s="74" t="s">
        <v>80</v>
      </c>
      <c r="C44" s="75"/>
      <c r="D44" s="76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137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  <c r="GC44" s="154"/>
      <c r="GD44" s="154"/>
      <c r="GE44" s="154"/>
      <c r="GF44" s="154"/>
      <c r="GG44" s="154"/>
      <c r="GH44" s="154"/>
      <c r="GI44" s="154"/>
      <c r="GJ44" s="154"/>
      <c r="GK44" s="154"/>
      <c r="GL44" s="154"/>
      <c r="GM44" s="154"/>
      <c r="GN44" s="154"/>
      <c r="GO44" s="154"/>
      <c r="GP44" s="154"/>
      <c r="GQ44" s="154"/>
      <c r="GR44" s="154"/>
      <c r="GS44" s="154"/>
      <c r="GT44" s="154"/>
      <c r="GU44" s="154"/>
      <c r="GV44" s="154"/>
      <c r="GW44" s="154"/>
      <c r="GX44" s="154"/>
      <c r="GY44" s="154"/>
      <c r="GZ44" s="154"/>
      <c r="HA44" s="154"/>
      <c r="HB44" s="154"/>
      <c r="HC44" s="154"/>
      <c r="HD44" s="154"/>
      <c r="HE44" s="154"/>
      <c r="HF44" s="154"/>
      <c r="HG44" s="154"/>
      <c r="HH44" s="154"/>
      <c r="HI44" s="154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54"/>
      <c r="HW44" s="154"/>
      <c r="HX44" s="154"/>
      <c r="HY44" s="154"/>
      <c r="HZ44" s="154"/>
      <c r="IA44" s="154"/>
      <c r="IB44" s="154"/>
      <c r="IC44" s="154"/>
    </row>
    <row r="45" spans="1:256" s="1" customFormat="1" ht="22.5" customHeight="1">
      <c r="A45" s="36"/>
      <c r="B45" s="18" t="s">
        <v>256</v>
      </c>
      <c r="C45" s="19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96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37" s="5" customFormat="1" ht="22.5" customHeight="1">
      <c r="A46" s="46"/>
      <c r="B46" s="48" t="s">
        <v>2</v>
      </c>
      <c r="C46" s="49" t="s">
        <v>3</v>
      </c>
      <c r="D46" s="24" t="s">
        <v>4</v>
      </c>
      <c r="E46" s="24" t="s">
        <v>5</v>
      </c>
      <c r="F46" s="24" t="s">
        <v>133</v>
      </c>
      <c r="G46" s="49" t="s">
        <v>6</v>
      </c>
      <c r="H46" s="50" t="s">
        <v>134</v>
      </c>
      <c r="I46" s="24" t="s">
        <v>140</v>
      </c>
      <c r="J46" s="24" t="s">
        <v>141</v>
      </c>
      <c r="K46" s="24" t="s">
        <v>142</v>
      </c>
      <c r="L46" s="24" t="s">
        <v>143</v>
      </c>
      <c r="M46" s="24" t="s">
        <v>144</v>
      </c>
      <c r="N46" s="110" t="s">
        <v>85</v>
      </c>
      <c r="O46" s="24" t="s">
        <v>145</v>
      </c>
      <c r="P46" s="111" t="s">
        <v>146</v>
      </c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</row>
    <row r="47" spans="1:16" ht="22.5" customHeight="1">
      <c r="A47" s="36"/>
      <c r="B47" s="77" t="s">
        <v>177</v>
      </c>
      <c r="C47" s="61" t="s">
        <v>178</v>
      </c>
      <c r="D47" s="62" t="s">
        <v>179</v>
      </c>
      <c r="E47" s="61" t="s">
        <v>11</v>
      </c>
      <c r="F47" s="61" t="s">
        <v>180</v>
      </c>
      <c r="G47" s="61" t="s">
        <v>97</v>
      </c>
      <c r="H47" s="63">
        <f>10.5</f>
        <v>10.5</v>
      </c>
      <c r="I47" s="34" t="s">
        <v>125</v>
      </c>
      <c r="J47" s="34"/>
      <c r="K47" s="34" t="s">
        <v>125</v>
      </c>
      <c r="L47" s="34" t="s">
        <v>125</v>
      </c>
      <c r="M47" s="34" t="s">
        <v>125</v>
      </c>
      <c r="N47" s="138" t="s">
        <v>125</v>
      </c>
      <c r="O47" s="102"/>
      <c r="P47" s="103"/>
    </row>
    <row r="48" spans="1:256" s="1" customFormat="1" ht="19.5" customHeight="1">
      <c r="A48" s="17"/>
      <c r="B48" s="18" t="s">
        <v>100</v>
      </c>
      <c r="C48" s="19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96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37" s="8" customFormat="1" ht="22.5" customHeight="1">
      <c r="A49" s="17"/>
      <c r="B49" s="22" t="s">
        <v>238</v>
      </c>
      <c r="C49" s="78" t="s">
        <v>102</v>
      </c>
      <c r="D49" s="79" t="s">
        <v>103</v>
      </c>
      <c r="E49" s="79"/>
      <c r="F49" s="79"/>
      <c r="G49" s="80" t="s">
        <v>104</v>
      </c>
      <c r="H49" s="79" t="s">
        <v>105</v>
      </c>
      <c r="I49" s="79"/>
      <c r="J49" s="79"/>
      <c r="K49" s="79"/>
      <c r="L49" s="79"/>
      <c r="M49" s="139" t="s">
        <v>86</v>
      </c>
      <c r="N49" s="140"/>
      <c r="O49" s="140"/>
      <c r="P49" s="141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</row>
    <row r="50" spans="1:237" s="3" customFormat="1" ht="22.5" customHeight="1">
      <c r="A50" s="26"/>
      <c r="B50" s="27" t="s">
        <v>262</v>
      </c>
      <c r="C50" s="28" t="s">
        <v>187</v>
      </c>
      <c r="D50" s="313" t="s">
        <v>219</v>
      </c>
      <c r="E50" s="29"/>
      <c r="F50" s="29"/>
      <c r="G50" s="30" t="s">
        <v>220</v>
      </c>
      <c r="H50" s="29">
        <v>100</v>
      </c>
      <c r="I50" s="29"/>
      <c r="J50" s="29"/>
      <c r="K50" s="29"/>
      <c r="L50" s="29"/>
      <c r="M50" s="128" t="s">
        <v>263</v>
      </c>
      <c r="N50" s="105"/>
      <c r="O50" s="105"/>
      <c r="P50" s="106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52"/>
      <c r="GH50" s="152"/>
      <c r="GI50" s="152"/>
      <c r="GJ50" s="152"/>
      <c r="GK50" s="152"/>
      <c r="GL50" s="152"/>
      <c r="GM50" s="152"/>
      <c r="GN50" s="152"/>
      <c r="GO50" s="152"/>
      <c r="GP50" s="152"/>
      <c r="GQ50" s="152"/>
      <c r="GR50" s="152"/>
      <c r="GS50" s="152"/>
      <c r="GT50" s="152"/>
      <c r="GU50" s="152"/>
      <c r="GV50" s="152"/>
      <c r="GW50" s="152"/>
      <c r="GX50" s="152"/>
      <c r="GY50" s="152"/>
      <c r="GZ50" s="152"/>
      <c r="HA50" s="152"/>
      <c r="HB50" s="152"/>
      <c r="HC50" s="152"/>
      <c r="HD50" s="152"/>
      <c r="HE50" s="152"/>
      <c r="HF50" s="152"/>
      <c r="HG50" s="152"/>
      <c r="HH50" s="152"/>
      <c r="HI50" s="152"/>
      <c r="HJ50" s="152"/>
      <c r="HK50" s="152"/>
      <c r="HL50" s="152"/>
      <c r="HM50" s="152"/>
      <c r="HN50" s="152"/>
      <c r="HO50" s="152"/>
      <c r="HP50" s="152"/>
      <c r="HQ50" s="152"/>
      <c r="HR50" s="152"/>
      <c r="HS50" s="152"/>
      <c r="HT50" s="152"/>
      <c r="HU50" s="152"/>
      <c r="HV50" s="152"/>
      <c r="HW50" s="152"/>
      <c r="HX50" s="152"/>
      <c r="HY50" s="152"/>
      <c r="HZ50" s="152"/>
      <c r="IA50" s="152"/>
      <c r="IB50" s="152"/>
      <c r="IC50" s="152"/>
    </row>
    <row r="51" spans="1:237" s="3" customFormat="1" ht="22.5" customHeight="1">
      <c r="A51" s="26"/>
      <c r="B51" s="27" t="s">
        <v>243</v>
      </c>
      <c r="C51" s="28" t="s">
        <v>36</v>
      </c>
      <c r="D51" s="313" t="s">
        <v>264</v>
      </c>
      <c r="E51" s="29"/>
      <c r="F51" s="29"/>
      <c r="G51" s="30" t="s">
        <v>265</v>
      </c>
      <c r="H51" s="29">
        <v>6500</v>
      </c>
      <c r="I51" s="29"/>
      <c r="J51" s="29"/>
      <c r="K51" s="29"/>
      <c r="L51" s="29"/>
      <c r="M51" s="128" t="s">
        <v>266</v>
      </c>
      <c r="N51" s="105"/>
      <c r="O51" s="105"/>
      <c r="P51" s="106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  <c r="FT51" s="152"/>
      <c r="FU51" s="152"/>
      <c r="FV51" s="152"/>
      <c r="FW51" s="152"/>
      <c r="FX51" s="152"/>
      <c r="FY51" s="152"/>
      <c r="FZ51" s="152"/>
      <c r="GA51" s="152"/>
      <c r="GB51" s="152"/>
      <c r="GC51" s="152"/>
      <c r="GD51" s="152"/>
      <c r="GE51" s="152"/>
      <c r="GF51" s="152"/>
      <c r="GG51" s="152"/>
      <c r="GH51" s="152"/>
      <c r="GI51" s="152"/>
      <c r="GJ51" s="152"/>
      <c r="GK51" s="152"/>
      <c r="GL51" s="152"/>
      <c r="GM51" s="152"/>
      <c r="GN51" s="152"/>
      <c r="GO51" s="152"/>
      <c r="GP51" s="152"/>
      <c r="GQ51" s="152"/>
      <c r="GR51" s="152"/>
      <c r="GS51" s="152"/>
      <c r="GT51" s="152"/>
      <c r="GU51" s="152"/>
      <c r="GV51" s="152"/>
      <c r="GW51" s="152"/>
      <c r="GX51" s="152"/>
      <c r="GY51" s="152"/>
      <c r="GZ51" s="152"/>
      <c r="HA51" s="152"/>
      <c r="HB51" s="152"/>
      <c r="HC51" s="152"/>
      <c r="HD51" s="152"/>
      <c r="HE51" s="152"/>
      <c r="HF51" s="152"/>
      <c r="HG51" s="152"/>
      <c r="HH51" s="152"/>
      <c r="HI51" s="152"/>
      <c r="HJ51" s="152"/>
      <c r="HK51" s="152"/>
      <c r="HL51" s="152"/>
      <c r="HM51" s="152"/>
      <c r="HN51" s="152"/>
      <c r="HO51" s="152"/>
      <c r="HP51" s="152"/>
      <c r="HQ51" s="152"/>
      <c r="HR51" s="152"/>
      <c r="HS51" s="152"/>
      <c r="HT51" s="152"/>
      <c r="HU51" s="152"/>
      <c r="HV51" s="152"/>
      <c r="HW51" s="152"/>
      <c r="HX51" s="152"/>
      <c r="HY51" s="152"/>
      <c r="HZ51" s="152"/>
      <c r="IA51" s="152"/>
      <c r="IB51" s="152"/>
      <c r="IC51" s="152"/>
    </row>
    <row r="52" spans="1:237" s="3" customFormat="1" ht="22.5" customHeight="1">
      <c r="A52" s="26"/>
      <c r="B52" s="27" t="s">
        <v>267</v>
      </c>
      <c r="C52" s="28" t="s">
        <v>222</v>
      </c>
      <c r="D52" s="29" t="s">
        <v>223</v>
      </c>
      <c r="E52" s="29"/>
      <c r="F52" s="29"/>
      <c r="G52" s="30" t="s">
        <v>224</v>
      </c>
      <c r="H52" s="29">
        <v>1000</v>
      </c>
      <c r="I52" s="29"/>
      <c r="J52" s="29"/>
      <c r="K52" s="29"/>
      <c r="L52" s="29"/>
      <c r="M52" s="128" t="s">
        <v>268</v>
      </c>
      <c r="N52" s="105"/>
      <c r="O52" s="105"/>
      <c r="P52" s="106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/>
      <c r="HN52" s="152"/>
      <c r="HO52" s="152"/>
      <c r="HP52" s="152"/>
      <c r="HQ52" s="152"/>
      <c r="HR52" s="152"/>
      <c r="HS52" s="152"/>
      <c r="HT52" s="152"/>
      <c r="HU52" s="152"/>
      <c r="HV52" s="152"/>
      <c r="HW52" s="152"/>
      <c r="HX52" s="152"/>
      <c r="HY52" s="152"/>
      <c r="HZ52" s="152"/>
      <c r="IA52" s="152"/>
      <c r="IB52" s="152"/>
      <c r="IC52" s="152"/>
    </row>
    <row r="53" spans="1:237" s="6" customFormat="1" ht="22.5" customHeight="1">
      <c r="A53" s="54"/>
      <c r="B53" s="74" t="s">
        <v>269</v>
      </c>
      <c r="C53" s="75"/>
      <c r="D53" s="76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137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  <c r="HK53" s="154"/>
      <c r="HL53" s="154"/>
      <c r="HM53" s="154"/>
      <c r="HN53" s="154"/>
      <c r="HO53" s="154"/>
      <c r="HP53" s="154"/>
      <c r="HQ53" s="154"/>
      <c r="HR53" s="154"/>
      <c r="HS53" s="154"/>
      <c r="HT53" s="154"/>
      <c r="HU53" s="154"/>
      <c r="HV53" s="154"/>
      <c r="HW53" s="154"/>
      <c r="HX53" s="154"/>
      <c r="HY53" s="154"/>
      <c r="HZ53" s="154"/>
      <c r="IA53" s="154"/>
      <c r="IB53" s="154"/>
      <c r="IC53" s="154"/>
    </row>
    <row r="54" spans="1:256" s="1" customFormat="1" ht="22.5" customHeight="1">
      <c r="A54" s="36"/>
      <c r="B54" s="18" t="s">
        <v>245</v>
      </c>
      <c r="C54" s="19"/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6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7" customFormat="1" ht="22.5" customHeight="1">
      <c r="A55" s="26"/>
      <c r="B55" s="22" t="s">
        <v>238</v>
      </c>
      <c r="C55" s="23" t="s">
        <v>246</v>
      </c>
      <c r="D55" s="37" t="s">
        <v>247</v>
      </c>
      <c r="E55" s="37"/>
      <c r="F55" s="37"/>
      <c r="G55" s="38" t="s">
        <v>87</v>
      </c>
      <c r="H55" s="39"/>
      <c r="I55" s="39"/>
      <c r="J55" s="39"/>
      <c r="K55" s="39"/>
      <c r="L55" s="104"/>
      <c r="M55" s="142" t="s">
        <v>270</v>
      </c>
      <c r="N55" s="143"/>
      <c r="O55" s="143"/>
      <c r="P55" s="14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37" s="3" customFormat="1" ht="36" customHeight="1">
      <c r="A56" s="26"/>
      <c r="B56" s="45" t="s">
        <v>262</v>
      </c>
      <c r="C56" s="33" t="s">
        <v>36</v>
      </c>
      <c r="D56" s="34" t="s">
        <v>187</v>
      </c>
      <c r="E56" s="34"/>
      <c r="F56" s="34"/>
      <c r="G56" s="81" t="s">
        <v>271</v>
      </c>
      <c r="H56" s="82"/>
      <c r="I56" s="82"/>
      <c r="J56" s="82"/>
      <c r="K56" s="82"/>
      <c r="L56" s="145"/>
      <c r="M56" s="146" t="s">
        <v>272</v>
      </c>
      <c r="N56" s="147"/>
      <c r="O56" s="147"/>
      <c r="P56" s="148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52"/>
      <c r="GY56" s="152"/>
      <c r="GZ56" s="152"/>
      <c r="HA56" s="152"/>
      <c r="HB56" s="152"/>
      <c r="HC56" s="152"/>
      <c r="HD56" s="152"/>
      <c r="HE56" s="152"/>
      <c r="HF56" s="152"/>
      <c r="HG56" s="152"/>
      <c r="HH56" s="152"/>
      <c r="HI56" s="152"/>
      <c r="HJ56" s="152"/>
      <c r="HK56" s="152"/>
      <c r="HL56" s="152"/>
      <c r="HM56" s="152"/>
      <c r="HN56" s="152"/>
      <c r="HO56" s="152"/>
      <c r="HP56" s="152"/>
      <c r="HQ56" s="152"/>
      <c r="HR56" s="152"/>
      <c r="HS56" s="152"/>
      <c r="HT56" s="152"/>
      <c r="HU56" s="152"/>
      <c r="HV56" s="152"/>
      <c r="HW56" s="152"/>
      <c r="HX56" s="152"/>
      <c r="HY56" s="152"/>
      <c r="HZ56" s="152"/>
      <c r="IA56" s="152"/>
      <c r="IB56" s="152"/>
      <c r="IC56" s="152"/>
    </row>
    <row r="57" spans="1:256" s="1" customFormat="1" ht="22.5" customHeight="1">
      <c r="A57" s="64"/>
      <c r="B57" s="83" t="s">
        <v>252</v>
      </c>
      <c r="C57" s="83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7" customFormat="1" ht="21" customHeight="1">
      <c r="A58" s="85"/>
      <c r="B58" s="86" t="s">
        <v>238</v>
      </c>
      <c r="C58" s="23" t="s">
        <v>102</v>
      </c>
      <c r="D58" s="24" t="s">
        <v>120</v>
      </c>
      <c r="E58" s="24"/>
      <c r="F58" s="24"/>
      <c r="G58" s="25" t="s">
        <v>121</v>
      </c>
      <c r="H58" s="24" t="s">
        <v>122</v>
      </c>
      <c r="I58" s="24"/>
      <c r="J58" s="24"/>
      <c r="K58" s="24"/>
      <c r="L58" s="24"/>
      <c r="M58" s="97" t="s">
        <v>123</v>
      </c>
      <c r="N58" s="98"/>
      <c r="O58" s="98"/>
      <c r="P58" s="98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37" s="4" customFormat="1" ht="22.5" customHeight="1">
      <c r="A59" s="85"/>
      <c r="B59" s="58" t="s">
        <v>262</v>
      </c>
      <c r="C59" s="87" t="s">
        <v>187</v>
      </c>
      <c r="D59" s="88" t="s">
        <v>249</v>
      </c>
      <c r="E59" s="89"/>
      <c r="F59" s="90"/>
      <c r="G59" s="87" t="s">
        <v>221</v>
      </c>
      <c r="H59" s="91">
        <v>13763323176</v>
      </c>
      <c r="I59" s="149"/>
      <c r="J59" s="149"/>
      <c r="K59" s="149"/>
      <c r="L59" s="150"/>
      <c r="M59" s="91" t="s">
        <v>125</v>
      </c>
      <c r="N59" s="149"/>
      <c r="O59" s="149"/>
      <c r="P59" s="150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</row>
    <row r="60" spans="1:256" s="1" customFormat="1" ht="22.5" customHeight="1">
      <c r="A60" s="64"/>
      <c r="B60" s="92" t="s">
        <v>254</v>
      </c>
      <c r="C60" s="92"/>
      <c r="D60" s="93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22.5" customHeight="1">
      <c r="A61" s="64"/>
      <c r="B61" s="86" t="s">
        <v>238</v>
      </c>
      <c r="C61" s="78" t="s">
        <v>102</v>
      </c>
      <c r="D61" s="79" t="s">
        <v>135</v>
      </c>
      <c r="E61" s="79"/>
      <c r="F61" s="79"/>
      <c r="G61" s="24" t="s">
        <v>104</v>
      </c>
      <c r="H61" s="24" t="s">
        <v>136</v>
      </c>
      <c r="I61" s="24"/>
      <c r="J61" s="24"/>
      <c r="K61" s="24"/>
      <c r="L61" s="24"/>
      <c r="M61" s="24" t="s">
        <v>89</v>
      </c>
      <c r="N61" s="24"/>
      <c r="O61" s="24"/>
      <c r="P61" s="24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22.5" customHeight="1">
      <c r="A62" s="85"/>
      <c r="B62" s="94" t="s">
        <v>267</v>
      </c>
      <c r="C62" s="28" t="s">
        <v>222</v>
      </c>
      <c r="D62" s="73" t="s">
        <v>273</v>
      </c>
      <c r="E62" s="73"/>
      <c r="F62" s="73"/>
      <c r="G62" s="30" t="s">
        <v>224</v>
      </c>
      <c r="H62" s="29" t="s">
        <v>226</v>
      </c>
      <c r="I62" s="29"/>
      <c r="J62" s="29"/>
      <c r="K62" s="29"/>
      <c r="L62" s="29"/>
      <c r="M62" s="136" t="s">
        <v>274</v>
      </c>
      <c r="N62" s="100"/>
      <c r="O62" s="100"/>
      <c r="P62" s="100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37" s="3" customFormat="1" ht="22.5" customHeight="1">
      <c r="A63" s="85"/>
      <c r="B63" s="94" t="s">
        <v>267</v>
      </c>
      <c r="C63" s="28" t="s">
        <v>222</v>
      </c>
      <c r="D63" s="73" t="s">
        <v>273</v>
      </c>
      <c r="E63" s="73"/>
      <c r="F63" s="73"/>
      <c r="G63" s="30" t="s">
        <v>224</v>
      </c>
      <c r="H63" s="29" t="s">
        <v>226</v>
      </c>
      <c r="I63" s="29"/>
      <c r="J63" s="29"/>
      <c r="K63" s="29"/>
      <c r="L63" s="29"/>
      <c r="M63" s="136" t="s">
        <v>275</v>
      </c>
      <c r="N63" s="100"/>
      <c r="O63" s="100"/>
      <c r="P63" s="100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  <c r="FT63" s="152"/>
      <c r="FU63" s="152"/>
      <c r="FV63" s="152"/>
      <c r="FW63" s="152"/>
      <c r="FX63" s="152"/>
      <c r="FY63" s="152"/>
      <c r="FZ63" s="152"/>
      <c r="GA63" s="152"/>
      <c r="GB63" s="152"/>
      <c r="GC63" s="152"/>
      <c r="GD63" s="152"/>
      <c r="GE63" s="152"/>
      <c r="GF63" s="152"/>
      <c r="GG63" s="152"/>
      <c r="GH63" s="152"/>
      <c r="GI63" s="152"/>
      <c r="GJ63" s="152"/>
      <c r="GK63" s="152"/>
      <c r="GL63" s="152"/>
      <c r="GM63" s="152"/>
      <c r="GN63" s="152"/>
      <c r="GO63" s="152"/>
      <c r="GP63" s="152"/>
      <c r="GQ63" s="152"/>
      <c r="GR63" s="152"/>
      <c r="GS63" s="152"/>
      <c r="GT63" s="152"/>
      <c r="GU63" s="152"/>
      <c r="GV63" s="152"/>
      <c r="GW63" s="152"/>
      <c r="GX63" s="152"/>
      <c r="GY63" s="152"/>
      <c r="GZ63" s="152"/>
      <c r="HA63" s="152"/>
      <c r="HB63" s="152"/>
      <c r="HC63" s="152"/>
      <c r="HD63" s="152"/>
      <c r="HE63" s="152"/>
      <c r="HF63" s="152"/>
      <c r="HG63" s="152"/>
      <c r="HH63" s="152"/>
      <c r="HI63" s="152"/>
      <c r="HJ63" s="152"/>
      <c r="HK63" s="152"/>
      <c r="HL63" s="152"/>
      <c r="HM63" s="152"/>
      <c r="HN63" s="152"/>
      <c r="HO63" s="152"/>
      <c r="HP63" s="152"/>
      <c r="HQ63" s="152"/>
      <c r="HR63" s="152"/>
      <c r="HS63" s="152"/>
      <c r="HT63" s="152"/>
      <c r="HU63" s="152"/>
      <c r="HV63" s="152"/>
      <c r="HW63" s="152"/>
      <c r="HX63" s="152"/>
      <c r="HY63" s="152"/>
      <c r="HZ63" s="152"/>
      <c r="IA63" s="152"/>
      <c r="IB63" s="152"/>
      <c r="IC63" s="152"/>
    </row>
    <row r="64" spans="1:237" s="3" customFormat="1" ht="22.5" customHeight="1">
      <c r="A64" s="85"/>
      <c r="B64" s="94" t="s">
        <v>262</v>
      </c>
      <c r="C64" s="28" t="s">
        <v>187</v>
      </c>
      <c r="D64" s="73" t="s">
        <v>276</v>
      </c>
      <c r="E64" s="73"/>
      <c r="F64" s="73"/>
      <c r="G64" s="30" t="s">
        <v>220</v>
      </c>
      <c r="H64" s="29" t="s">
        <v>277</v>
      </c>
      <c r="I64" s="29"/>
      <c r="J64" s="29"/>
      <c r="K64" s="29"/>
      <c r="L64" s="29"/>
      <c r="M64" s="136" t="s">
        <v>278</v>
      </c>
      <c r="N64" s="100"/>
      <c r="O64" s="100"/>
      <c r="P64" s="100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  <c r="FT64" s="152"/>
      <c r="FU64" s="152"/>
      <c r="FV64" s="152"/>
      <c r="FW64" s="152"/>
      <c r="FX64" s="152"/>
      <c r="FY64" s="152"/>
      <c r="FZ64" s="152"/>
      <c r="GA64" s="152"/>
      <c r="GB64" s="152"/>
      <c r="GC64" s="152"/>
      <c r="GD64" s="152"/>
      <c r="GE64" s="152"/>
      <c r="GF64" s="152"/>
      <c r="GG64" s="152"/>
      <c r="GH64" s="152"/>
      <c r="GI64" s="152"/>
      <c r="GJ64" s="152"/>
      <c r="GK64" s="152"/>
      <c r="GL64" s="152"/>
      <c r="GM64" s="152"/>
      <c r="GN64" s="152"/>
      <c r="GO64" s="152"/>
      <c r="GP64" s="152"/>
      <c r="GQ64" s="152"/>
      <c r="GR64" s="152"/>
      <c r="GS64" s="152"/>
      <c r="GT64" s="152"/>
      <c r="GU64" s="152"/>
      <c r="GV64" s="152"/>
      <c r="GW64" s="152"/>
      <c r="GX64" s="152"/>
      <c r="GY64" s="152"/>
      <c r="GZ64" s="152"/>
      <c r="HA64" s="152"/>
      <c r="HB64" s="152"/>
      <c r="HC64" s="152"/>
      <c r="HD64" s="152"/>
      <c r="HE64" s="152"/>
      <c r="HF64" s="152"/>
      <c r="HG64" s="152"/>
      <c r="HH64" s="152"/>
      <c r="HI64" s="152"/>
      <c r="HJ64" s="152"/>
      <c r="HK64" s="152"/>
      <c r="HL64" s="152"/>
      <c r="HM64" s="152"/>
      <c r="HN64" s="152"/>
      <c r="HO64" s="152"/>
      <c r="HP64" s="152"/>
      <c r="HQ64" s="152"/>
      <c r="HR64" s="152"/>
      <c r="HS64" s="152"/>
      <c r="HT64" s="152"/>
      <c r="HU64" s="152"/>
      <c r="HV64" s="152"/>
      <c r="HW64" s="152"/>
      <c r="HX64" s="152"/>
      <c r="HY64" s="152"/>
      <c r="HZ64" s="152"/>
      <c r="IA64" s="152"/>
      <c r="IB64" s="152"/>
      <c r="IC64" s="152"/>
    </row>
    <row r="65" spans="1:237" s="6" customFormat="1" ht="22.5" customHeight="1">
      <c r="A65" s="156"/>
      <c r="B65" s="157" t="s">
        <v>279</v>
      </c>
      <c r="C65" s="56"/>
      <c r="D65" s="158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63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  <c r="FQ65" s="154"/>
      <c r="FR65" s="154"/>
      <c r="FS65" s="154"/>
      <c r="FT65" s="154"/>
      <c r="FU65" s="154"/>
      <c r="FV65" s="154"/>
      <c r="FW65" s="154"/>
      <c r="FX65" s="154"/>
      <c r="FY65" s="154"/>
      <c r="FZ65" s="154"/>
      <c r="GA65" s="154"/>
      <c r="GB65" s="154"/>
      <c r="GC65" s="154"/>
      <c r="GD65" s="154"/>
      <c r="GE65" s="154"/>
      <c r="GF65" s="154"/>
      <c r="GG65" s="154"/>
      <c r="GH65" s="154"/>
      <c r="GI65" s="154"/>
      <c r="GJ65" s="154"/>
      <c r="GK65" s="154"/>
      <c r="GL65" s="154"/>
      <c r="GM65" s="154"/>
      <c r="GN65" s="154"/>
      <c r="GO65" s="154"/>
      <c r="GP65" s="154"/>
      <c r="GQ65" s="154"/>
      <c r="GR65" s="154"/>
      <c r="GS65" s="154"/>
      <c r="GT65" s="154"/>
      <c r="GU65" s="154"/>
      <c r="GV65" s="154"/>
      <c r="GW65" s="154"/>
      <c r="GX65" s="154"/>
      <c r="GY65" s="154"/>
      <c r="GZ65" s="154"/>
      <c r="HA65" s="154"/>
      <c r="HB65" s="154"/>
      <c r="HC65" s="154"/>
      <c r="HD65" s="154"/>
      <c r="HE65" s="154"/>
      <c r="HF65" s="154"/>
      <c r="HG65" s="154"/>
      <c r="HH65" s="154"/>
      <c r="HI65" s="154"/>
      <c r="HJ65" s="154"/>
      <c r="HK65" s="154"/>
      <c r="HL65" s="154"/>
      <c r="HM65" s="154"/>
      <c r="HN65" s="154"/>
      <c r="HO65" s="154"/>
      <c r="HP65" s="154"/>
      <c r="HQ65" s="154"/>
      <c r="HR65" s="154"/>
      <c r="HS65" s="154"/>
      <c r="HT65" s="154"/>
      <c r="HU65" s="154"/>
      <c r="HV65" s="154"/>
      <c r="HW65" s="154"/>
      <c r="HX65" s="154"/>
      <c r="HY65" s="154"/>
      <c r="HZ65" s="154"/>
      <c r="IA65" s="154"/>
      <c r="IB65" s="154"/>
      <c r="IC65" s="154"/>
    </row>
    <row r="66" spans="1:237" s="6" customFormat="1" ht="22.5" customHeight="1">
      <c r="A66" s="156"/>
      <c r="B66" s="157" t="s">
        <v>280</v>
      </c>
      <c r="C66" s="56"/>
      <c r="D66" s="158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163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  <c r="HJ66" s="154"/>
      <c r="HK66" s="154"/>
      <c r="HL66" s="154"/>
      <c r="HM66" s="154"/>
      <c r="HN66" s="154"/>
      <c r="HO66" s="154"/>
      <c r="HP66" s="154"/>
      <c r="HQ66" s="154"/>
      <c r="HR66" s="154"/>
      <c r="HS66" s="154"/>
      <c r="HT66" s="154"/>
      <c r="HU66" s="154"/>
      <c r="HV66" s="154"/>
      <c r="HW66" s="154"/>
      <c r="HX66" s="154"/>
      <c r="HY66" s="154"/>
      <c r="HZ66" s="154"/>
      <c r="IA66" s="154"/>
      <c r="IB66" s="154"/>
      <c r="IC66" s="154"/>
    </row>
    <row r="67" spans="1:256" s="1" customFormat="1" ht="22.5" customHeight="1">
      <c r="A67" s="64"/>
      <c r="B67" s="92" t="s">
        <v>256</v>
      </c>
      <c r="C67" s="92"/>
      <c r="D67" s="93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37" s="5" customFormat="1" ht="22.5" customHeight="1">
      <c r="A68" s="159"/>
      <c r="B68" s="49" t="s">
        <v>2</v>
      </c>
      <c r="C68" s="49" t="s">
        <v>3</v>
      </c>
      <c r="D68" s="24" t="s">
        <v>4</v>
      </c>
      <c r="E68" s="24" t="s">
        <v>5</v>
      </c>
      <c r="F68" s="24" t="s">
        <v>133</v>
      </c>
      <c r="G68" s="49" t="s">
        <v>6</v>
      </c>
      <c r="H68" s="50" t="s">
        <v>134</v>
      </c>
      <c r="I68" s="24" t="s">
        <v>140</v>
      </c>
      <c r="J68" s="24" t="s">
        <v>141</v>
      </c>
      <c r="K68" s="24" t="s">
        <v>142</v>
      </c>
      <c r="L68" s="24" t="s">
        <v>143</v>
      </c>
      <c r="M68" s="24" t="s">
        <v>144</v>
      </c>
      <c r="N68" s="110" t="s">
        <v>85</v>
      </c>
      <c r="O68" s="24" t="s">
        <v>145</v>
      </c>
      <c r="P68" s="24" t="s">
        <v>146</v>
      </c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</row>
    <row r="69" spans="1:256" s="1" customFormat="1" ht="22.5" customHeight="1">
      <c r="A69" s="64"/>
      <c r="B69" s="58" t="s">
        <v>37</v>
      </c>
      <c r="C69" s="58" t="s">
        <v>38</v>
      </c>
      <c r="D69" s="52" t="s">
        <v>23</v>
      </c>
      <c r="E69" s="58" t="s">
        <v>11</v>
      </c>
      <c r="F69" s="58" t="s">
        <v>187</v>
      </c>
      <c r="G69" s="58" t="s">
        <v>173</v>
      </c>
      <c r="H69" s="59">
        <v>50</v>
      </c>
      <c r="I69" s="160"/>
      <c r="J69" s="160"/>
      <c r="K69" s="160"/>
      <c r="L69" s="160"/>
      <c r="M69" s="160"/>
      <c r="N69" s="160"/>
      <c r="O69" s="100"/>
      <c r="P69" s="100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22.5" customHeight="1">
      <c r="A70" s="64"/>
      <c r="B70" s="58" t="s">
        <v>33</v>
      </c>
      <c r="C70" s="58" t="s">
        <v>34</v>
      </c>
      <c r="D70" s="52" t="s">
        <v>35</v>
      </c>
      <c r="E70" s="58" t="s">
        <v>11</v>
      </c>
      <c r="F70" s="58" t="s">
        <v>187</v>
      </c>
      <c r="G70" s="58" t="s">
        <v>173</v>
      </c>
      <c r="H70" s="59">
        <v>29</v>
      </c>
      <c r="I70" s="29" t="s">
        <v>125</v>
      </c>
      <c r="J70" s="29" t="s">
        <v>125</v>
      </c>
      <c r="K70" s="29"/>
      <c r="L70" s="29" t="s">
        <v>125</v>
      </c>
      <c r="M70" s="29" t="s">
        <v>125</v>
      </c>
      <c r="N70" s="164" t="s">
        <v>281</v>
      </c>
      <c r="O70" s="100"/>
      <c r="P70" s="10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22.5" customHeight="1">
      <c r="A71" s="64"/>
      <c r="B71" s="58" t="s">
        <v>39</v>
      </c>
      <c r="C71" s="58" t="s">
        <v>40</v>
      </c>
      <c r="D71" s="52" t="s">
        <v>23</v>
      </c>
      <c r="E71" s="58" t="s">
        <v>11</v>
      </c>
      <c r="F71" s="58" t="s">
        <v>187</v>
      </c>
      <c r="G71" s="58" t="s">
        <v>173</v>
      </c>
      <c r="H71" s="59">
        <v>330</v>
      </c>
      <c r="I71" s="29" t="s">
        <v>125</v>
      </c>
      <c r="J71" s="29" t="s">
        <v>125</v>
      </c>
      <c r="K71" s="29"/>
      <c r="L71" s="29" t="s">
        <v>125</v>
      </c>
      <c r="M71" s="29" t="s">
        <v>125</v>
      </c>
      <c r="N71" s="165"/>
      <c r="O71" s="100"/>
      <c r="P71" s="100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16" ht="19.5" customHeight="1">
      <c r="A72" s="160"/>
      <c r="B72" s="161"/>
      <c r="C72" s="160"/>
      <c r="D72" s="162"/>
      <c r="E72" s="162"/>
      <c r="F72" s="162"/>
      <c r="G72" s="160"/>
      <c r="H72" s="162"/>
      <c r="I72" s="162"/>
      <c r="J72" s="162"/>
      <c r="K72" s="162"/>
      <c r="L72" s="162"/>
      <c r="M72" s="162"/>
      <c r="N72" s="162"/>
      <c r="O72" s="162"/>
      <c r="P72" s="160"/>
    </row>
    <row r="73" spans="1:16" ht="19.5" customHeight="1">
      <c r="A73" s="160"/>
      <c r="B73" s="161"/>
      <c r="C73" s="160"/>
      <c r="D73" s="162"/>
      <c r="E73" s="162"/>
      <c r="F73" s="162"/>
      <c r="G73" s="160"/>
      <c r="H73" s="162"/>
      <c r="I73" s="162"/>
      <c r="J73" s="162"/>
      <c r="K73" s="162"/>
      <c r="L73" s="162"/>
      <c r="M73" s="162"/>
      <c r="N73" s="162"/>
      <c r="O73" s="162"/>
      <c r="P73" s="160"/>
    </row>
    <row r="74" spans="1:16" ht="19.5" customHeight="1">
      <c r="A74" s="160"/>
      <c r="B74" s="161"/>
      <c r="C74" s="160"/>
      <c r="D74" s="162"/>
      <c r="E74" s="162"/>
      <c r="F74" s="162"/>
      <c r="G74" s="160"/>
      <c r="H74" s="162"/>
      <c r="I74" s="162"/>
      <c r="J74" s="162"/>
      <c r="K74" s="162"/>
      <c r="L74" s="162"/>
      <c r="M74" s="162"/>
      <c r="N74" s="162"/>
      <c r="O74" s="162"/>
      <c r="P74" s="160"/>
    </row>
  </sheetData>
  <sheetProtection/>
  <mergeCells count="125">
    <mergeCell ref="A1:O1"/>
    <mergeCell ref="B2:P2"/>
    <mergeCell ref="B3:P3"/>
    <mergeCell ref="D4:F4"/>
    <mergeCell ref="H4:L4"/>
    <mergeCell ref="M4:P4"/>
    <mergeCell ref="D5:F5"/>
    <mergeCell ref="H5:L5"/>
    <mergeCell ref="M5:P5"/>
    <mergeCell ref="D6:F6"/>
    <mergeCell ref="H6:L6"/>
    <mergeCell ref="M6:P6"/>
    <mergeCell ref="D7:F7"/>
    <mergeCell ref="H7:L7"/>
    <mergeCell ref="M7:P7"/>
    <mergeCell ref="B8:P8"/>
    <mergeCell ref="D9:F9"/>
    <mergeCell ref="G9:L9"/>
    <mergeCell ref="M9:P9"/>
    <mergeCell ref="D10:F10"/>
    <mergeCell ref="G10:L10"/>
    <mergeCell ref="M10:P10"/>
    <mergeCell ref="D11:F11"/>
    <mergeCell ref="G11:L11"/>
    <mergeCell ref="M11:P11"/>
    <mergeCell ref="B12:P12"/>
    <mergeCell ref="D13:F13"/>
    <mergeCell ref="H13:L13"/>
    <mergeCell ref="M13:P13"/>
    <mergeCell ref="D14:F14"/>
    <mergeCell ref="H14:L14"/>
    <mergeCell ref="M14:P14"/>
    <mergeCell ref="B15:P15"/>
    <mergeCell ref="D16:F16"/>
    <mergeCell ref="H16:L16"/>
    <mergeCell ref="M16:P16"/>
    <mergeCell ref="D17:F17"/>
    <mergeCell ref="H17:L17"/>
    <mergeCell ref="M17:P17"/>
    <mergeCell ref="B18:P18"/>
    <mergeCell ref="B24:P24"/>
    <mergeCell ref="B28:P28"/>
    <mergeCell ref="B29:P29"/>
    <mergeCell ref="D30:F30"/>
    <mergeCell ref="H30:L30"/>
    <mergeCell ref="M30:P30"/>
    <mergeCell ref="D31:F31"/>
    <mergeCell ref="H31:L31"/>
    <mergeCell ref="M31:P31"/>
    <mergeCell ref="D32:F32"/>
    <mergeCell ref="H32:L32"/>
    <mergeCell ref="M32:P32"/>
    <mergeCell ref="D33:F33"/>
    <mergeCell ref="H33:L33"/>
    <mergeCell ref="M33:P33"/>
    <mergeCell ref="B34:P34"/>
    <mergeCell ref="D35:F35"/>
    <mergeCell ref="G35:L35"/>
    <mergeCell ref="M35:P35"/>
    <mergeCell ref="D36:F36"/>
    <mergeCell ref="G36:L36"/>
    <mergeCell ref="M36:P36"/>
    <mergeCell ref="D37:F37"/>
    <mergeCell ref="G37:L37"/>
    <mergeCell ref="M37:P37"/>
    <mergeCell ref="B38:P38"/>
    <mergeCell ref="D39:F39"/>
    <mergeCell ref="H39:L39"/>
    <mergeCell ref="M39:P39"/>
    <mergeCell ref="D40:F40"/>
    <mergeCell ref="H40:L40"/>
    <mergeCell ref="M40:P40"/>
    <mergeCell ref="B41:P41"/>
    <mergeCell ref="D42:F42"/>
    <mergeCell ref="H42:L42"/>
    <mergeCell ref="M42:P42"/>
    <mergeCell ref="D43:F43"/>
    <mergeCell ref="H43:L43"/>
    <mergeCell ref="M43:P43"/>
    <mergeCell ref="B44:P44"/>
    <mergeCell ref="B45:P45"/>
    <mergeCell ref="B48:P48"/>
    <mergeCell ref="D49:F49"/>
    <mergeCell ref="H49:L49"/>
    <mergeCell ref="M49:P49"/>
    <mergeCell ref="D50:F50"/>
    <mergeCell ref="H50:L50"/>
    <mergeCell ref="M50:P50"/>
    <mergeCell ref="D51:F51"/>
    <mergeCell ref="H51:L51"/>
    <mergeCell ref="M51:P51"/>
    <mergeCell ref="D52:F52"/>
    <mergeCell ref="H52:L52"/>
    <mergeCell ref="M52:P52"/>
    <mergeCell ref="B53:P53"/>
    <mergeCell ref="B54:P54"/>
    <mergeCell ref="D55:F55"/>
    <mergeCell ref="G55:L55"/>
    <mergeCell ref="M55:P55"/>
    <mergeCell ref="D56:F56"/>
    <mergeCell ref="G56:L56"/>
    <mergeCell ref="M56:P56"/>
    <mergeCell ref="B57:P57"/>
    <mergeCell ref="D58:F58"/>
    <mergeCell ref="H58:L58"/>
    <mergeCell ref="M58:P58"/>
    <mergeCell ref="D59:F59"/>
    <mergeCell ref="H59:L59"/>
    <mergeCell ref="M59:P59"/>
    <mergeCell ref="B60:P60"/>
    <mergeCell ref="D61:F61"/>
    <mergeCell ref="H61:L61"/>
    <mergeCell ref="M61:P61"/>
    <mergeCell ref="D62:F62"/>
    <mergeCell ref="H62:L62"/>
    <mergeCell ref="M62:P62"/>
    <mergeCell ref="D63:F63"/>
    <mergeCell ref="H63:L63"/>
    <mergeCell ref="M63:P63"/>
    <mergeCell ref="D64:F64"/>
    <mergeCell ref="H64:L64"/>
    <mergeCell ref="M64:P64"/>
    <mergeCell ref="B65:P65"/>
    <mergeCell ref="B66:P66"/>
    <mergeCell ref="B67:P67"/>
  </mergeCells>
  <printOptions horizontalCentered="1"/>
  <pageMargins left="0.19652777777777777" right="0.07847222222222222" top="0.19652777777777777" bottom="0.11805555555555555" header="0.19652777777777777" footer="0.19652777777777777"/>
  <pageSetup horizontalDpi="600" verticalDpi="600" orientation="landscape" paperSize="9"/>
  <ignoredErrors>
    <ignoredError sqref="D51 D5:D7 D3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冰雪消融</cp:lastModifiedBy>
  <dcterms:created xsi:type="dcterms:W3CDTF">2020-09-24T09:34:23Z</dcterms:created>
  <dcterms:modified xsi:type="dcterms:W3CDTF">2021-05-14T09:30:15Z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91B852CC191A440ABD1FB8E927B16BDB</vt:lpwstr>
  </property>
</Properties>
</file>